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MARKETING\"/>
    </mc:Choice>
  </mc:AlternateContent>
  <xr:revisionPtr revIDLastSave="0" documentId="13_ncr:1_{861D2892-85FA-4874-99FC-1348D5675DF6}" xr6:coauthVersionLast="45" xr6:coauthVersionMax="45" xr10:uidLastSave="{00000000-0000-0000-0000-000000000000}"/>
  <bookViews>
    <workbookView xWindow="-120" yWindow="-120" windowWidth="29040" windowHeight="15840" xr2:uid="{D83EDDA7-D766-47C1-9EED-69FE2F147E58}"/>
  </bookViews>
  <sheets>
    <sheet name="Pick 2" sheetId="1" r:id="rId1"/>
    <sheet name="Pick 2 (2)" sheetId="2" state="hidden" r:id="rId2"/>
  </sheets>
  <definedNames>
    <definedName name="_xlnm.Print_Area" localSheetId="0">'Pick 2'!$A$1:$M$59</definedName>
    <definedName name="_xlnm.Print_Area" localSheetId="1">'Pick 2 (2)'!$A$1:$N$48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2" l="1"/>
  <c r="H5" i="2"/>
  <c r="U35" i="2" l="1"/>
  <c r="T35" i="2"/>
  <c r="T30" i="2"/>
  <c r="AK62" i="2"/>
  <c r="V35" i="2"/>
  <c r="CA116" i="2"/>
  <c r="CE116" i="2" s="1"/>
  <c r="AK61" i="2"/>
  <c r="AJ61" i="2"/>
  <c r="CA115" i="2"/>
  <c r="AI61" i="2"/>
  <c r="AJ62" i="2"/>
  <c r="AI62" i="2"/>
  <c r="T32" i="2"/>
  <c r="CG115" i="2" l="1"/>
  <c r="CE115" i="2"/>
  <c r="CE117" i="2" s="1"/>
  <c r="AB42" i="2" s="1"/>
  <c r="CK115" i="2"/>
  <c r="CC115" i="2"/>
  <c r="CJ115" i="2"/>
  <c r="CI115" i="2"/>
  <c r="CH115" i="2"/>
  <c r="CF115" i="2"/>
  <c r="CD115" i="2"/>
  <c r="CI116" i="2"/>
  <c r="CG116" i="2"/>
  <c r="CF116" i="2"/>
  <c r="CD116" i="2"/>
  <c r="CH116" i="2"/>
  <c r="CJ116" i="2"/>
  <c r="CC116" i="2"/>
  <c r="CK116" i="2"/>
  <c r="CJ117" i="2" l="1"/>
  <c r="AB47" i="2" s="1"/>
  <c r="CI117" i="2"/>
  <c r="AB46" i="2" s="1"/>
  <c r="CD117" i="2"/>
  <c r="CF117" i="2"/>
  <c r="AB43" i="2" s="1"/>
  <c r="CH117" i="2"/>
  <c r="BY123" i="2" s="1"/>
  <c r="CK117" i="2"/>
  <c r="AB48" i="2" s="1"/>
  <c r="CG117" i="2"/>
  <c r="AB44" i="2" s="1"/>
  <c r="CC117" i="2"/>
  <c r="AB40" i="2" s="1"/>
  <c r="BZ124" i="2" l="1"/>
  <c r="AB41" i="2"/>
  <c r="BZ123" i="2"/>
  <c r="BY122" i="2"/>
  <c r="BY124" i="2"/>
  <c r="BY125" i="2"/>
  <c r="BZ122" i="2"/>
  <c r="AB45" i="2"/>
  <c r="BZ125" i="2"/>
  <c r="BY126" i="2" l="1"/>
  <c r="W35" i="2" s="1"/>
</calcChain>
</file>

<file path=xl/sharedStrings.xml><?xml version="1.0" encoding="utf-8"?>
<sst xmlns="http://schemas.openxmlformats.org/spreadsheetml/2006/main" count="358" uniqueCount="189">
  <si>
    <t>Rich Chick's Items</t>
  </si>
  <si>
    <t>Item #</t>
  </si>
  <si>
    <t>Description</t>
  </si>
  <si>
    <t>Sauces</t>
  </si>
  <si>
    <t>Sweet &amp; Sour Sauce</t>
  </si>
  <si>
    <t>Mango Masala Dip</t>
  </si>
  <si>
    <t>Tzatziki Sauce</t>
  </si>
  <si>
    <t>Sriracha Sauce</t>
  </si>
  <si>
    <t>Marinara Sauce</t>
  </si>
  <si>
    <t>Salsa</t>
  </si>
  <si>
    <t>Hunan Orange Sauce</t>
  </si>
  <si>
    <t>Sweet Thai Chili Sauce</t>
  </si>
  <si>
    <t>Honey Mustard Dip</t>
  </si>
  <si>
    <t>Queso</t>
  </si>
  <si>
    <t>Artisan Boneless Chicken Wings</t>
  </si>
  <si>
    <t>Rich-Fil-Eh! Boneless Chicken Wings</t>
  </si>
  <si>
    <t>Artisan Chicken Tenderloins</t>
  </si>
  <si>
    <t>Artisan Spicy Boneless Chicken Wings</t>
  </si>
  <si>
    <t>Artisan Spicy Chicken Tenderloins</t>
  </si>
  <si>
    <t>Premium Gourmet Boneless Chicken Wings</t>
  </si>
  <si>
    <t>Premium Gourmet NAE Boneless Chicken Wings</t>
  </si>
  <si>
    <t>Premium Gourmet Chicken Tenderloins</t>
  </si>
  <si>
    <t>Premium Gourmet NAE Chicken Tenderloins</t>
  </si>
  <si>
    <t>Artisan MWWM Chicken Tenders</t>
  </si>
  <si>
    <t>Artisan Spicy MWWM Chicken Tenders</t>
  </si>
  <si>
    <t>Artisan MWWM Chicken Nuggets</t>
  </si>
  <si>
    <t>Popcorn Chicken</t>
  </si>
  <si>
    <t>Spicy Popcorn Chicken</t>
  </si>
  <si>
    <t>Premium Chicken Nugget</t>
  </si>
  <si>
    <t>Premium NAE Chicken Nugget</t>
  </si>
  <si>
    <t>Premium Chicken Tender</t>
  </si>
  <si>
    <t>Ingredients</t>
  </si>
  <si>
    <t>Preparation Instructions</t>
  </si>
  <si>
    <t>Nutritional Information</t>
  </si>
  <si>
    <t>Calories</t>
  </si>
  <si>
    <t>Sodium</t>
  </si>
  <si>
    <t>Amount for 100 Servings</t>
  </si>
  <si>
    <t xml:space="preserve">Total Fat </t>
  </si>
  <si>
    <t>Sat Fat</t>
  </si>
  <si>
    <t>Trams Fat</t>
  </si>
  <si>
    <t>cholesterol</t>
  </si>
  <si>
    <t>Total CHO</t>
  </si>
  <si>
    <t>Sugar</t>
  </si>
  <si>
    <t>Protein</t>
  </si>
  <si>
    <t>Meat/MA</t>
  </si>
  <si>
    <t>Grain</t>
  </si>
  <si>
    <t>3/5# bags</t>
  </si>
  <si>
    <t>Place 2 oz of Sriracha Sauce in Souffle Cup</t>
  </si>
  <si>
    <t>with</t>
  </si>
  <si>
    <t>Premium Gourmet Boneless Wings</t>
  </si>
  <si>
    <t>Premium Gourmet NAE Boneless Wings</t>
  </si>
  <si>
    <t>30 lbs</t>
  </si>
  <si>
    <t>25 lbs</t>
  </si>
  <si>
    <t>20 lbs</t>
  </si>
  <si>
    <t>Pieces or oz per serving</t>
  </si>
  <si>
    <t>2 oz</t>
  </si>
  <si>
    <t>1/2 case</t>
  </si>
  <si>
    <t>Place 1 dunk cup in with chicken and serve.</t>
  </si>
  <si>
    <t>1 oz</t>
  </si>
  <si>
    <t>2/#10 cans</t>
  </si>
  <si>
    <t>Place 1.5 oz Marinara sauce in souffle cup.  Place souffle cup in container with chicken and serve.</t>
  </si>
  <si>
    <t>1.5 oz</t>
  </si>
  <si>
    <t>Vegetable</t>
  </si>
  <si>
    <t>1/4 cup Red/Orange Vegetable</t>
  </si>
  <si>
    <t>2/#10 Cans</t>
  </si>
  <si>
    <t>Place 1.5 oz Salsa in souffle cup.  Place souffle cup in container with chicken and serve.</t>
  </si>
  <si>
    <t>2/5# bags</t>
  </si>
  <si>
    <t>Place 1.5 oz Queso in souffle cup.  Place souffle cup in container with chicken and serve.</t>
  </si>
  <si>
    <t>Place 1.5 oz Sweet &amp; Sour sauce in souffle cup.  Place Souffle cup in container with chicken and serve.</t>
  </si>
  <si>
    <t>1.5 oz.</t>
  </si>
  <si>
    <t>Sodium (mg)</t>
  </si>
  <si>
    <t>Total</t>
  </si>
  <si>
    <t>password</t>
  </si>
  <si>
    <t>pick2</t>
  </si>
  <si>
    <t>BBQ  Sauce</t>
  </si>
  <si>
    <t>No.</t>
  </si>
  <si>
    <t>1 gal</t>
  </si>
  <si>
    <t>Place 2 Tbsp Tzatziki sauce in souffle cup.  Place souffle cup in container with chicken and serve.</t>
  </si>
  <si>
    <t>Ranch</t>
  </si>
  <si>
    <t>Place 1.5 oz Honey Mustard Dressing in souffle cup.  Place souffle cup in container with chicken and serve.</t>
  </si>
  <si>
    <t>1.25 gal</t>
  </si>
  <si>
    <t>Place 1.5 oz Hunan Orange Sauce in souffle cup.  Place souffle cup in container with chicken and serve</t>
  </si>
  <si>
    <t>1.5 gal</t>
  </si>
  <si>
    <t>Place 2 oz of Mango Masala Dip in souffle cup.  Place souffle cup in container with chicken and serve.</t>
  </si>
  <si>
    <t>Place 3 Tbsp Sweet Thai Chili Sauce in souffle cup.  Place souffle cup in container with chicken and serve.</t>
  </si>
  <si>
    <t>3 Tbsp</t>
  </si>
  <si>
    <t>2 Tbsp</t>
  </si>
  <si>
    <t>Place 1.5 oz of Ranch dressing in souffle cup.  Place souffle cup in container with chicken and serve.</t>
  </si>
  <si>
    <r>
      <t xml:space="preserve"> Place breaded boneless wings in single layer on large sheet pan, heat in 350 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convection oven for 8-10 minutes or until boneless wings reach an internal temperature of 165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.  Place 4 pieces in serving container.</t>
    </r>
  </si>
  <si>
    <r>
      <t xml:space="preserve"> Place breaded tenderloins in single layer on large sheet pan, heat in 350 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convection oven for 8-10 minutes or until tenderloins reach an internal temperature of 165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.  Place 2 pieces in serving container.</t>
    </r>
  </si>
  <si>
    <t xml:space="preserve"> Place breaded tenderloins in single layer on large sheet pan, heat in 350 °convection oven for 8-10 minutes or until tenderloins reach an internal temperature of 165°.  Place 2 pieces in serving container.</t>
  </si>
  <si>
    <r>
      <t xml:space="preserve">Place breaded tenderloins in single layer on large sheet pan, heat in 350 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convection oven for 8-10 minutes or until tenderloins reach an internal temperature of 165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.  Place 2 pieces in serving container.</t>
    </r>
  </si>
  <si>
    <r>
      <t xml:space="preserve">Place breaded tenders in single layer on large sheet pan, heat in 350 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convection oven for 8-10 minutes or until tenderloins reach an internal temperature of 165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.  Place 3 tenders in serving container.</t>
    </r>
  </si>
  <si>
    <t>Place breaded tenders in single layer on large sheet pan, heat in 350 °convection oven for 8-10 minutes or until tenderloins reach an internal temperature of 165°.  Place 3 tenders in serving container.</t>
  </si>
  <si>
    <r>
      <t>Place chicken  nuggets in single layer on large sheet pan, heat in 350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convection oven for 9 - 12 minutes or until chicken reaches an internal temperature of 165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.  Place 5 in serving container.</t>
    </r>
  </si>
  <si>
    <t>Meat/Meat Alternate</t>
  </si>
  <si>
    <t>Grains</t>
  </si>
  <si>
    <t>Smart Snack Compliant</t>
  </si>
  <si>
    <t>Artisan Dark Meat Popper</t>
  </si>
  <si>
    <r>
      <t>Place popcorn chicken in single layer on large sheet pan, heat in 350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convection oven for 7-9 minutes or until chicken reaches an internal temperature of 165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.  Place 10 pieces in serving container.</t>
    </r>
  </si>
  <si>
    <r>
      <t>Place chicken  nuggets in single layer on large sheet pan, heat in 350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convection oven for 9 - 12 minutes or until chicken reaches an internal temperature of 165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.  Place 5 pieces in serving container.</t>
    </r>
  </si>
  <si>
    <t>Jalapeno Ranch Cup</t>
  </si>
  <si>
    <t>Buffalo Ranch Cup</t>
  </si>
  <si>
    <t>The Dynamite Cup</t>
  </si>
  <si>
    <t>Chick'n Dippin' Sauce Cup</t>
  </si>
  <si>
    <t>1 case</t>
  </si>
  <si>
    <t>Place 1 Jalapeno Ranch Cup in container with chicken and serve.</t>
  </si>
  <si>
    <t>Place 1 Buffalo Ranch Cup in container with chicken and serve.</t>
  </si>
  <si>
    <t>Place 1 The Dynamite Cup in container with chicken and serve.</t>
  </si>
  <si>
    <t>Place 1 Chick'n Dippin' Sauce cup in container with chicken and serve.</t>
  </si>
  <si>
    <t>Are total calories less than 350?</t>
  </si>
  <si>
    <t>Is sodium less than 480 mg?</t>
  </si>
  <si>
    <t>Is total fat less than 35% of calories</t>
  </si>
  <si>
    <t>Is Saturated fat &lt;10% of calories</t>
  </si>
  <si>
    <t>Product Name</t>
  </si>
  <si>
    <t>SKU #</t>
  </si>
  <si>
    <t>Portion Size (oz)</t>
  </si>
  <si>
    <t>Portions Per Case</t>
  </si>
  <si>
    <t>Meat/ MA</t>
  </si>
  <si>
    <t>Grain Eq</t>
  </si>
  <si>
    <t>WG Chicken Breast Fillet</t>
  </si>
  <si>
    <t>YES</t>
  </si>
  <si>
    <t>Artisan Spicy WG Chicken Breast Fillet</t>
  </si>
  <si>
    <t xml:space="preserve">WG Chicken Slider Fillet  </t>
  </si>
  <si>
    <t>WG Chicken Breast Fillet (NAE)</t>
  </si>
  <si>
    <t>WG Chicken Slider Fillet (NAE)</t>
  </si>
  <si>
    <t>Artisan WG Chicken Breast Fillet</t>
  </si>
  <si>
    <t>Artisan WG Chicken Slider Fillet</t>
  </si>
  <si>
    <t>Dill Seasoned WG Chicken Slider Fillet</t>
  </si>
  <si>
    <t>WG Chicken Breast Chunk Boneless Wing</t>
  </si>
  <si>
    <t>WG Chicken Breast Chunk Boneless Wing (NAE)</t>
  </si>
  <si>
    <t>Artisan WG Boneless Wings</t>
  </si>
  <si>
    <t xml:space="preserve">WG Chicken Breast Tenderloins  </t>
  </si>
  <si>
    <t>Artisan Spicy WG Breaded Chicken Tenderloins</t>
  </si>
  <si>
    <t>WG Chicken Breast Tenderloins (NAE)</t>
  </si>
  <si>
    <t>Artisan WG Chicken Tenderloins</t>
  </si>
  <si>
    <t>Dill Seasoned WG Chicken Breast Fillet</t>
  </si>
  <si>
    <t>NO</t>
  </si>
  <si>
    <t>Artisan Spicy WG Breaded Boneless Wings</t>
  </si>
  <si>
    <t>Dill Seasoned WG Breaded Boneless Wings</t>
  </si>
  <si>
    <t>CN WG Popcorn Chicken</t>
  </si>
  <si>
    <t>CN WG Chicken Nugget</t>
  </si>
  <si>
    <t>CN WG Chicken Slider Patty</t>
  </si>
  <si>
    <t>CN WG Chicken Patty</t>
  </si>
  <si>
    <t>CN Spicy WG Popcorn Chicken</t>
  </si>
  <si>
    <t>CN Spicy WG Chicken Patty</t>
  </si>
  <si>
    <t>CN WG Chicken Slider Patty (NAE)</t>
  </si>
  <si>
    <t>CN WG Chicken Tender</t>
  </si>
  <si>
    <t>CN WG Chicken Nugget (NAE)</t>
  </si>
  <si>
    <t>CN Artisan WG Chicken Breast Tenders</t>
  </si>
  <si>
    <t>CN Artisan WG Chicken Breast Patty</t>
  </si>
  <si>
    <t>CN Artisan WG Chicken Breast Nugget</t>
  </si>
  <si>
    <t>CN Artisan Spicy WG Chicken Breast Patty</t>
  </si>
  <si>
    <t>CN Artisan Spicy WG Chicken Breast Tender</t>
  </si>
  <si>
    <t>CN Chicken Sausage Patty</t>
  </si>
  <si>
    <t>Garlic Basil Chicken Meatballs with Mozzarella</t>
  </si>
  <si>
    <t>Jalapeno Mango Chicken Meatball with Monterey Jack</t>
  </si>
  <si>
    <t>CN Artisan WG Dark Meat Poppers</t>
  </si>
  <si>
    <t>Total Fat (gms)</t>
  </si>
  <si>
    <t>Saturated Fat (gms)</t>
  </si>
  <si>
    <t>Trans Fat (mg)</t>
  </si>
  <si>
    <t>Cholesterol (mgs)</t>
  </si>
  <si>
    <t>Protein (gms)</t>
  </si>
  <si>
    <t>Carbohydrate (gms)</t>
  </si>
  <si>
    <t>Sugars (gms)</t>
  </si>
  <si>
    <t>Contributions:</t>
  </si>
  <si>
    <t>Choose one Rich Chicks item code from the list and enter here:</t>
  </si>
  <si>
    <r>
      <rPr>
        <b/>
        <sz val="48"/>
        <color rgb="FFC00000"/>
        <rFont val="Calibri"/>
        <family val="2"/>
        <scheme val="minor"/>
      </rPr>
      <t>Pick</t>
    </r>
    <r>
      <rPr>
        <b/>
        <sz val="48"/>
        <color theme="1"/>
        <rFont val="Calibri"/>
        <family val="2"/>
        <scheme val="minor"/>
      </rPr>
      <t xml:space="preserve"> </t>
    </r>
    <r>
      <rPr>
        <b/>
        <sz val="48"/>
        <color theme="5"/>
        <rFont val="Calibri"/>
        <family val="2"/>
        <scheme val="minor"/>
      </rPr>
      <t>2</t>
    </r>
    <r>
      <rPr>
        <b/>
        <sz val="48"/>
        <color theme="1"/>
        <rFont val="Calibri"/>
        <family val="2"/>
        <scheme val="minor"/>
      </rPr>
      <t xml:space="preserve"> Menu Builder</t>
    </r>
  </si>
  <si>
    <t>Choose one sauce from the list and enter the number here:</t>
  </si>
  <si>
    <t>Calories:</t>
  </si>
  <si>
    <t>Total Fat (g):</t>
  </si>
  <si>
    <t>Saturated Fat (g):</t>
  </si>
  <si>
    <t>Trans Fat (g):</t>
  </si>
  <si>
    <t>Cholesterol (mg):</t>
  </si>
  <si>
    <t>Sodium (mg):</t>
  </si>
  <si>
    <t>Carbohydrates (g):</t>
  </si>
  <si>
    <t>Sugar (g):</t>
  </si>
  <si>
    <t>Protein (g):</t>
  </si>
  <si>
    <r>
      <rPr>
        <b/>
        <sz val="72"/>
        <color rgb="FFC00000"/>
        <rFont val="Calibri"/>
        <family val="2"/>
        <scheme val="minor"/>
      </rPr>
      <t>Pick</t>
    </r>
    <r>
      <rPr>
        <b/>
        <sz val="72"/>
        <color theme="1"/>
        <rFont val="Calibri"/>
        <family val="2"/>
        <scheme val="minor"/>
      </rPr>
      <t xml:space="preserve"> </t>
    </r>
    <r>
      <rPr>
        <b/>
        <sz val="72"/>
        <color theme="5"/>
        <rFont val="Calibri"/>
        <family val="2"/>
        <scheme val="minor"/>
      </rPr>
      <t>2</t>
    </r>
    <r>
      <rPr>
        <b/>
        <sz val="72"/>
        <color theme="1"/>
        <rFont val="Calibri"/>
        <family val="2"/>
        <scheme val="minor"/>
      </rPr>
      <t xml:space="preserve"> Menu Builder</t>
    </r>
  </si>
  <si>
    <t>Add bag of carrots, bag of apples, milk carton for Grab n' Go reimbursable meal</t>
  </si>
  <si>
    <t>Column1</t>
  </si>
  <si>
    <t>Column2</t>
  </si>
  <si>
    <t>Total Fat</t>
  </si>
  <si>
    <t>Trans Fat</t>
  </si>
  <si>
    <t>Cholesterol</t>
  </si>
  <si>
    <t>Smart Snack</t>
  </si>
  <si>
    <t>Premium Gourmet WG Chicken Tenderloins</t>
  </si>
  <si>
    <t>Place breaded tenderloins in single layer on large sheet pan, heat in 350 °convection oven for 8-10 minutes or until tenderloins reach an internal temperature of 165°.  Place 3 pieces in serving container.</t>
  </si>
  <si>
    <t>Amount for 100 servings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</si>
</sst>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48"/>
      <color theme="5"/>
      <name val="Calibri"/>
      <family val="2"/>
      <scheme val="minor"/>
    </font>
    <font>
      <b/>
      <sz val="48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72"/>
      <color rgb="FFC00000"/>
      <name val="Calibri"/>
      <family val="2"/>
      <scheme val="minor"/>
    </font>
    <font>
      <b/>
      <sz val="72"/>
      <color theme="5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textRotation="45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center" textRotation="45"/>
    </xf>
    <xf numFmtId="0" fontId="0" fillId="6" borderId="0" xfId="0" applyFill="1"/>
    <xf numFmtId="0" fontId="0" fillId="6" borderId="0" xfId="0" applyFill="1" applyBorder="1"/>
    <xf numFmtId="0" fontId="0" fillId="6" borderId="0" xfId="0" applyFill="1" applyAlignment="1">
      <alignment horizontal="center"/>
    </xf>
    <xf numFmtId="1" fontId="0" fillId="6" borderId="0" xfId="0" applyNumberFormat="1" applyFill="1" applyAlignment="1">
      <alignment horizontal="center"/>
    </xf>
    <xf numFmtId="1" fontId="0" fillId="6" borderId="0" xfId="0" applyNumberFormat="1" applyFill="1"/>
    <xf numFmtId="0" fontId="0" fillId="6" borderId="0" xfId="0" applyFill="1" applyProtection="1"/>
    <xf numFmtId="0" fontId="1" fillId="6" borderId="0" xfId="0" applyFont="1" applyFill="1" applyAlignment="1" applyProtection="1"/>
    <xf numFmtId="0" fontId="0" fillId="4" borderId="3" xfId="0" applyFill="1" applyBorder="1" applyAlignment="1" applyProtection="1">
      <alignment horizontal="center"/>
    </xf>
    <xf numFmtId="0" fontId="0" fillId="4" borderId="4" xfId="0" applyFill="1" applyBorder="1" applyProtection="1"/>
    <xf numFmtId="0" fontId="2" fillId="4" borderId="3" xfId="0" applyFont="1" applyFill="1" applyBorder="1" applyAlignment="1" applyProtection="1">
      <alignment horizontal="center"/>
    </xf>
    <xf numFmtId="0" fontId="0" fillId="4" borderId="6" xfId="0" applyFill="1" applyBorder="1" applyProtection="1"/>
    <xf numFmtId="0" fontId="0" fillId="6" borderId="0" xfId="0" applyFill="1" applyBorder="1" applyAlignment="1" applyProtection="1">
      <alignment horizontal="center"/>
    </xf>
    <xf numFmtId="0" fontId="0" fillId="6" borderId="0" xfId="0" applyFill="1" applyBorder="1" applyProtection="1"/>
    <xf numFmtId="0" fontId="0" fillId="6" borderId="0" xfId="0" applyFill="1" applyBorder="1" applyAlignment="1" applyProtection="1">
      <alignment horizontal="right"/>
    </xf>
    <xf numFmtId="0" fontId="0" fillId="6" borderId="0" xfId="0" applyFill="1" applyBorder="1" applyAlignment="1" applyProtection="1"/>
    <xf numFmtId="1" fontId="0" fillId="6" borderId="0" xfId="0" applyNumberFormat="1" applyFill="1" applyBorder="1" applyAlignment="1" applyProtection="1">
      <alignment horizontal="center"/>
    </xf>
    <xf numFmtId="0" fontId="2" fillId="6" borderId="0" xfId="0" applyFont="1" applyFill="1" applyBorder="1" applyAlignment="1" applyProtection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Alignment="1">
      <alignment wrapText="1"/>
    </xf>
    <xf numFmtId="0" fontId="0" fillId="0" borderId="0" xfId="0" applyBorder="1" applyAlignment="1">
      <alignment horizontal="center"/>
    </xf>
    <xf numFmtId="0" fontId="2" fillId="4" borderId="5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vertical="center" wrapText="1"/>
    </xf>
    <xf numFmtId="0" fontId="9" fillId="6" borderId="0" xfId="0" applyFont="1" applyFill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/>
    </xf>
    <xf numFmtId="0" fontId="1" fillId="6" borderId="0" xfId="0" applyFont="1" applyFill="1" applyAlignment="1" applyProtection="1">
      <alignment horizontal="center" vertical="center"/>
    </xf>
    <xf numFmtId="0" fontId="9" fillId="6" borderId="0" xfId="0" applyFont="1" applyFill="1" applyAlignment="1" applyProtection="1"/>
    <xf numFmtId="0" fontId="3" fillId="6" borderId="0" xfId="0" applyFont="1" applyFill="1" applyBorder="1" applyAlignment="1" applyProtection="1">
      <alignment horizontal="center" wrapText="1"/>
    </xf>
    <xf numFmtId="0" fontId="3" fillId="6" borderId="0" xfId="0" applyFont="1" applyFill="1" applyBorder="1" applyAlignment="1" applyProtection="1">
      <alignment horizontal="right" vertical="center" wrapText="1"/>
    </xf>
    <xf numFmtId="0" fontId="12" fillId="6" borderId="0" xfId="0" applyFont="1" applyFill="1"/>
    <xf numFmtId="0" fontId="12" fillId="0" borderId="0" xfId="0" applyFont="1" applyFill="1" applyBorder="1" applyAlignment="1" applyProtection="1">
      <alignment horizontal="right"/>
    </xf>
    <xf numFmtId="1" fontId="12" fillId="0" borderId="0" xfId="0" applyNumberFormat="1" applyFont="1" applyFill="1" applyBorder="1" applyAlignment="1" applyProtection="1">
      <alignment horizontal="left"/>
    </xf>
    <xf numFmtId="0" fontId="12" fillId="6" borderId="1" xfId="0" applyFont="1" applyFill="1" applyBorder="1" applyAlignment="1" applyProtection="1">
      <alignment horizontal="center" vertical="center"/>
    </xf>
    <xf numFmtId="0" fontId="12" fillId="6" borderId="10" xfId="0" applyFont="1" applyFill="1" applyBorder="1" applyAlignment="1" applyProtection="1">
      <alignment horizontal="center" vertical="center"/>
    </xf>
    <xf numFmtId="0" fontId="12" fillId="6" borderId="12" xfId="0" applyFont="1" applyFill="1" applyBorder="1" applyAlignment="1" applyProtection="1">
      <alignment horizontal="center" vertical="center" wrapText="1"/>
    </xf>
    <xf numFmtId="0" fontId="12" fillId="6" borderId="13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/>
    </xf>
    <xf numFmtId="0" fontId="1" fillId="8" borderId="0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right" vertical="center" wrapText="1"/>
    </xf>
    <xf numFmtId="0" fontId="1" fillId="6" borderId="0" xfId="0" applyFont="1" applyFill="1" applyBorder="1" applyAlignment="1" applyProtection="1">
      <alignment vertical="center" wrapText="1"/>
    </xf>
    <xf numFmtId="0" fontId="3" fillId="8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0" fillId="6" borderId="0" xfId="0" applyFill="1" applyAlignment="1" applyProtection="1">
      <alignment horizontal="center" wrapText="1"/>
    </xf>
    <xf numFmtId="0" fontId="0" fillId="6" borderId="0" xfId="0" applyFill="1" applyAlignment="1" applyProtection="1">
      <alignment wrapText="1"/>
    </xf>
    <xf numFmtId="0" fontId="9" fillId="6" borderId="0" xfId="0" applyFont="1" applyFill="1" applyAlignment="1" applyProtection="1">
      <alignment vertical="center"/>
    </xf>
    <xf numFmtId="0" fontId="0" fillId="0" borderId="0" xfId="0" applyAlignment="1">
      <alignment horizontal="left"/>
    </xf>
    <xf numFmtId="0" fontId="16" fillId="6" borderId="0" xfId="0" applyFont="1" applyFill="1" applyAlignment="1" applyProtection="1">
      <alignment vertical="center"/>
    </xf>
    <xf numFmtId="0" fontId="0" fillId="6" borderId="15" xfId="0" applyFill="1" applyBorder="1"/>
    <xf numFmtId="0" fontId="0" fillId="6" borderId="15" xfId="0" applyFill="1" applyBorder="1" applyAlignment="1">
      <alignment horizontal="center"/>
    </xf>
    <xf numFmtId="0" fontId="0" fillId="6" borderId="15" xfId="0" applyFill="1" applyBorder="1" applyAlignment="1">
      <alignment wrapText="1"/>
    </xf>
    <xf numFmtId="0" fontId="4" fillId="6" borderId="15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164" fontId="5" fillId="6" borderId="15" xfId="0" applyNumberFormat="1" applyFont="1" applyFill="1" applyBorder="1" applyAlignment="1">
      <alignment horizontal="center"/>
    </xf>
    <xf numFmtId="164" fontId="4" fillId="6" borderId="15" xfId="0" applyNumberFormat="1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1" fontId="0" fillId="6" borderId="15" xfId="0" applyNumberFormat="1" applyFill="1" applyBorder="1" applyAlignment="1">
      <alignment horizontal="center"/>
    </xf>
    <xf numFmtId="1" fontId="0" fillId="6" borderId="15" xfId="0" applyNumberFormat="1" applyFill="1" applyBorder="1"/>
    <xf numFmtId="0" fontId="17" fillId="6" borderId="0" xfId="0" applyFont="1" applyFill="1"/>
    <xf numFmtId="0" fontId="18" fillId="6" borderId="16" xfId="0" applyFont="1" applyFill="1" applyBorder="1" applyAlignment="1">
      <alignment textRotation="45"/>
    </xf>
    <xf numFmtId="0" fontId="18" fillId="6" borderId="17" xfId="0" applyFont="1" applyFill="1" applyBorder="1" applyAlignment="1">
      <alignment textRotation="45"/>
    </xf>
    <xf numFmtId="0" fontId="17" fillId="6" borderId="0" xfId="0" applyFont="1" applyFill="1" applyAlignment="1">
      <alignment horizontal="center"/>
    </xf>
    <xf numFmtId="0" fontId="1" fillId="6" borderId="0" xfId="0" applyFont="1" applyFill="1" applyBorder="1" applyAlignment="1" applyProtection="1">
      <alignment horizontal="center" vertical="center" wrapText="1"/>
    </xf>
    <xf numFmtId="0" fontId="19" fillId="6" borderId="0" xfId="0" applyFont="1" applyFill="1" applyBorder="1" applyAlignment="1" applyProtection="1">
      <alignment horizontal="center" vertical="center"/>
    </xf>
    <xf numFmtId="0" fontId="20" fillId="6" borderId="0" xfId="0" applyFont="1" applyFill="1" applyBorder="1" applyAlignment="1" applyProtection="1">
      <alignment horizontal="center" vertical="center"/>
    </xf>
    <xf numFmtId="0" fontId="17" fillId="6" borderId="18" xfId="0" applyFont="1" applyFill="1" applyBorder="1"/>
    <xf numFmtId="0" fontId="17" fillId="6" borderId="19" xfId="0" applyFont="1" applyFill="1" applyBorder="1"/>
    <xf numFmtId="0" fontId="17" fillId="6" borderId="19" xfId="0" applyFont="1" applyFill="1" applyBorder="1" applyAlignment="1">
      <alignment textRotation="45"/>
    </xf>
    <xf numFmtId="0" fontId="17" fillId="6" borderId="19" xfId="0" applyFont="1" applyFill="1" applyBorder="1" applyAlignment="1">
      <alignment horizontal="center" textRotation="45"/>
    </xf>
    <xf numFmtId="0" fontId="17" fillId="6" borderId="20" xfId="0" applyFont="1" applyFill="1" applyBorder="1" applyAlignment="1">
      <alignment textRotation="45"/>
    </xf>
    <xf numFmtId="0" fontId="0" fillId="6" borderId="21" xfId="0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0" fillId="6" borderId="22" xfId="0" applyFill="1" applyBorder="1"/>
    <xf numFmtId="1" fontId="0" fillId="6" borderId="22" xfId="0" applyNumberFormat="1" applyFill="1" applyBorder="1"/>
    <xf numFmtId="0" fontId="0" fillId="6" borderId="23" xfId="0" applyFill="1" applyBorder="1" applyAlignment="1">
      <alignment horizontal="center"/>
    </xf>
    <xf numFmtId="0" fontId="0" fillId="6" borderId="24" xfId="0" applyFill="1" applyBorder="1"/>
    <xf numFmtId="0" fontId="0" fillId="6" borderId="24" xfId="0" applyFill="1" applyBorder="1" applyAlignment="1">
      <alignment horizontal="center"/>
    </xf>
    <xf numFmtId="0" fontId="0" fillId="6" borderId="24" xfId="0" applyFill="1" applyBorder="1" applyAlignment="1">
      <alignment wrapText="1"/>
    </xf>
    <xf numFmtId="0" fontId="0" fillId="6" borderId="25" xfId="0" applyFill="1" applyBorder="1"/>
    <xf numFmtId="0" fontId="8" fillId="3" borderId="7" xfId="0" applyFont="1" applyFill="1" applyBorder="1" applyAlignment="1" applyProtection="1">
      <alignment horizontal="center" wrapText="1"/>
    </xf>
    <xf numFmtId="0" fontId="13" fillId="6" borderId="0" xfId="0" applyFont="1" applyFill="1" applyAlignment="1" applyProtection="1">
      <alignment horizontal="right" vertical="center"/>
    </xf>
    <xf numFmtId="0" fontId="1" fillId="3" borderId="8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0" fontId="1" fillId="5" borderId="8" xfId="0" applyFont="1" applyFill="1" applyBorder="1" applyAlignment="1" applyProtection="1">
      <alignment horizontal="center"/>
    </xf>
    <xf numFmtId="0" fontId="1" fillId="5" borderId="9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 vertical="center"/>
    </xf>
    <xf numFmtId="0" fontId="1" fillId="6" borderId="0" xfId="0" applyFont="1" applyFill="1" applyAlignment="1" applyProtection="1">
      <alignment horizont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/>
    </xf>
    <xf numFmtId="0" fontId="8" fillId="3" borderId="14" xfId="0" applyFont="1" applyFill="1" applyBorder="1" applyAlignment="1" applyProtection="1">
      <alignment horizontal="center"/>
    </xf>
    <xf numFmtId="0" fontId="12" fillId="6" borderId="13" xfId="0" applyFont="1" applyFill="1" applyBorder="1" applyAlignment="1" applyProtection="1">
      <alignment horizontal="center" vertical="center" wrapText="1"/>
    </xf>
    <xf numFmtId="0" fontId="12" fillId="6" borderId="14" xfId="0" applyFont="1" applyFill="1" applyBorder="1" applyAlignment="1" applyProtection="1">
      <alignment horizontal="center" vertical="center" wrapText="1"/>
    </xf>
    <xf numFmtId="0" fontId="12" fillId="6" borderId="10" xfId="0" applyFont="1" applyFill="1" applyBorder="1" applyAlignment="1" applyProtection="1">
      <alignment horizontal="center" vertical="center" wrapText="1"/>
    </xf>
    <xf numFmtId="0" fontId="12" fillId="6" borderId="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47"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bottom" textRotation="45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12.jpeg"/><Relationship Id="rId7" Type="http://schemas.openxmlformats.org/officeDocument/2006/relationships/image" Target="../media/image16.svg"/><Relationship Id="rId2" Type="http://schemas.openxmlformats.org/officeDocument/2006/relationships/image" Target="../media/image11.jpeg"/><Relationship Id="rId1" Type="http://schemas.openxmlformats.org/officeDocument/2006/relationships/image" Target="../media/image10.jpeg"/><Relationship Id="rId6" Type="http://schemas.openxmlformats.org/officeDocument/2006/relationships/image" Target="../media/image15.png"/><Relationship Id="rId11" Type="http://schemas.openxmlformats.org/officeDocument/2006/relationships/image" Target="../media/image20.svg"/><Relationship Id="rId5" Type="http://schemas.openxmlformats.org/officeDocument/2006/relationships/image" Target="../media/image14.svg"/><Relationship Id="rId10" Type="http://schemas.openxmlformats.org/officeDocument/2006/relationships/image" Target="../media/image19.png"/><Relationship Id="rId4" Type="http://schemas.openxmlformats.org/officeDocument/2006/relationships/image" Target="../media/image13.png"/><Relationship Id="rId9" Type="http://schemas.openxmlformats.org/officeDocument/2006/relationships/image" Target="../media/image18.sv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359997</xdr:rowOff>
    </xdr:from>
    <xdr:to>
      <xdr:col>2</xdr:col>
      <xdr:colOff>2439270</xdr:colOff>
      <xdr:row>2</xdr:row>
      <xdr:rowOff>386487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FD3196-F973-47C8-B37B-D1ACAD44E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29" y="359997"/>
          <a:ext cx="3541448" cy="1455240"/>
        </a:xfrm>
        <a:prstGeom prst="rect">
          <a:avLst/>
        </a:prstGeom>
      </xdr:spPr>
    </xdr:pic>
    <xdr:clientData/>
  </xdr:twoCellAnchor>
  <xdr:twoCellAnchor editAs="oneCell">
    <xdr:from>
      <xdr:col>7</xdr:col>
      <xdr:colOff>606879</xdr:colOff>
      <xdr:row>13</xdr:row>
      <xdr:rowOff>176254</xdr:rowOff>
    </xdr:from>
    <xdr:to>
      <xdr:col>12</xdr:col>
      <xdr:colOff>1233446</xdr:colOff>
      <xdr:row>26</xdr:row>
      <xdr:rowOff>176101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AA8F70F-684A-4215-AC5F-2C0FC0BC1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1379" y="4721040"/>
          <a:ext cx="4178031" cy="248587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1002723</xdr:colOff>
          <xdr:row>28</xdr:row>
          <xdr:rowOff>0</xdr:rowOff>
        </xdr:from>
        <xdr:to>
          <xdr:col>5</xdr:col>
          <xdr:colOff>415637</xdr:colOff>
          <xdr:row>38</xdr:row>
          <xdr:rowOff>20782</xdr:rowOff>
        </xdr:to>
        <xdr:pic>
          <xdr:nvPicPr>
            <xdr:cNvPr id="23" name="Picture 22">
              <a:extLst>
                <a:ext uri="{FF2B5EF4-FFF2-40B4-BE49-F238E27FC236}">
                  <a16:creationId xmlns:a16="http://schemas.microsoft.com/office/drawing/2014/main" id="{B83BAF24-92EB-4C6B-87D0-9B753913194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ick 2 (2)'!$T$30:$W$35" spid="_x0000_s1128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 bwMode="auto">
            <a:xfrm>
              <a:off x="1626178" y="7073859"/>
              <a:ext cx="5543550" cy="31718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400484</xdr:colOff>
          <xdr:row>28</xdr:row>
          <xdr:rowOff>0</xdr:rowOff>
        </xdr:from>
        <xdr:to>
          <xdr:col>10</xdr:col>
          <xdr:colOff>198543</xdr:colOff>
          <xdr:row>38</xdr:row>
          <xdr:rowOff>32905</xdr:rowOff>
        </xdr:to>
        <xdr:pic>
          <xdr:nvPicPr>
            <xdr:cNvPr id="24" name="Picture 23">
              <a:extLst>
                <a:ext uri="{FF2B5EF4-FFF2-40B4-BE49-F238E27FC236}">
                  <a16:creationId xmlns:a16="http://schemas.microsoft.com/office/drawing/2014/main" id="{61C77F13-BC96-4B7B-AC5C-528DE7CB6F6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ick 2 (2)'!$Z$39:$AC$48" spid="_x0000_s1129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7708757" y="7029019"/>
              <a:ext cx="3400241" cy="318394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7235</xdr:colOff>
          <xdr:row>40</xdr:row>
          <xdr:rowOff>88757</xdr:rowOff>
        </xdr:from>
        <xdr:to>
          <xdr:col>11</xdr:col>
          <xdr:colOff>392564</xdr:colOff>
          <xdr:row>59</xdr:row>
          <xdr:rowOff>155432</xdr:rowOff>
        </xdr:to>
        <xdr:pic>
          <xdr:nvPicPr>
            <xdr:cNvPr id="25" name="Picture 24">
              <a:extLst>
                <a:ext uri="{FF2B5EF4-FFF2-40B4-BE49-F238E27FC236}">
                  <a16:creationId xmlns:a16="http://schemas.microsoft.com/office/drawing/2014/main" id="{93295110-CED4-4CFF-9DEB-D04A2AB0BF0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ick 2 (2)'!$AI$60:$AO$62" spid="_x0000_s1130"/>
                </a:ext>
              </a:extLst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 bwMode="auto">
            <a:xfrm>
              <a:off x="1739053" y="10739439"/>
              <a:ext cx="10620375" cy="3686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8</xdr:col>
      <xdr:colOff>100855</xdr:colOff>
      <xdr:row>3</xdr:row>
      <xdr:rowOff>212912</xdr:rowOff>
    </xdr:from>
    <xdr:to>
      <xdr:col>14</xdr:col>
      <xdr:colOff>313137</xdr:colOff>
      <xdr:row>15</xdr:row>
      <xdr:rowOff>33618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59E610E-A787-41DA-9713-0B7A68E25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3884" y="2095500"/>
          <a:ext cx="4985988" cy="29583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1562660</xdr:colOff>
      <xdr:row>0</xdr:row>
      <xdr:rowOff>145117</xdr:rowOff>
    </xdr:from>
    <xdr:to>
      <xdr:col>2</xdr:col>
      <xdr:colOff>2671332</xdr:colOff>
      <xdr:row>2</xdr:row>
      <xdr:rowOff>223201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60B821-9D12-4F0D-ADA3-05C737C55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1310" y="145117"/>
          <a:ext cx="3394672" cy="1402059"/>
        </a:xfrm>
        <a:prstGeom prst="rect">
          <a:avLst/>
        </a:prstGeom>
      </xdr:spPr>
    </xdr:pic>
    <xdr:clientData/>
  </xdr:twoCellAnchor>
  <xdr:twoCellAnchor editAs="oneCell">
    <xdr:from>
      <xdr:col>9</xdr:col>
      <xdr:colOff>171450</xdr:colOff>
      <xdr:row>3</xdr:row>
      <xdr:rowOff>170461</xdr:rowOff>
    </xdr:from>
    <xdr:to>
      <xdr:col>13</xdr:col>
      <xdr:colOff>475130</xdr:colOff>
      <xdr:row>14</xdr:row>
      <xdr:rowOff>144393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DA3DEE-B71D-4F9C-AEDB-57ABB8CE3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6625" y="1961161"/>
          <a:ext cx="3732680" cy="2917157"/>
        </a:xfrm>
        <a:prstGeom prst="rect">
          <a:avLst/>
        </a:prstGeom>
      </xdr:spPr>
    </xdr:pic>
    <xdr:clientData/>
  </xdr:twoCellAnchor>
  <xdr:twoCellAnchor editAs="oneCell">
    <xdr:from>
      <xdr:col>7</xdr:col>
      <xdr:colOff>838200</xdr:colOff>
      <xdr:row>13</xdr:row>
      <xdr:rowOff>11732</xdr:rowOff>
    </xdr:from>
    <xdr:to>
      <xdr:col>13</xdr:col>
      <xdr:colOff>417018</xdr:colOff>
      <xdr:row>26</xdr:row>
      <xdr:rowOff>3786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6E656FF-53BA-4FC2-9E2B-AADD83DAD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1800" y="4555157"/>
          <a:ext cx="4179393" cy="2478079"/>
        </a:xfrm>
        <a:prstGeom prst="rect">
          <a:avLst/>
        </a:prstGeom>
      </xdr:spPr>
    </xdr:pic>
    <xdr:clientData/>
  </xdr:twoCellAnchor>
  <xdr:oneCellAnchor>
    <xdr:from>
      <xdr:col>19</xdr:col>
      <xdr:colOff>493084</xdr:colOff>
      <xdr:row>33</xdr:row>
      <xdr:rowOff>176099</xdr:rowOff>
    </xdr:from>
    <xdr:ext cx="547074" cy="540389"/>
    <xdr:pic>
      <xdr:nvPicPr>
        <xdr:cNvPr id="5" name="Graphic 4" descr="Chicken leg">
          <a:extLst>
            <a:ext uri="{FF2B5EF4-FFF2-40B4-BE49-F238E27FC236}">
              <a16:creationId xmlns:a16="http://schemas.microsoft.com/office/drawing/2014/main" id="{F2B1FE91-7DBD-4449-88E0-B6D0487D0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8503993" y="8939099"/>
          <a:ext cx="547074" cy="540389"/>
        </a:xfrm>
        <a:prstGeom prst="rect">
          <a:avLst/>
        </a:prstGeom>
      </xdr:spPr>
    </xdr:pic>
    <xdr:clientData/>
  </xdr:oneCellAnchor>
  <xdr:oneCellAnchor>
    <xdr:from>
      <xdr:col>20</xdr:col>
      <xdr:colOff>494052</xdr:colOff>
      <xdr:row>33</xdr:row>
      <xdr:rowOff>276498</xdr:rowOff>
    </xdr:from>
    <xdr:ext cx="547074" cy="547408"/>
    <xdr:pic>
      <xdr:nvPicPr>
        <xdr:cNvPr id="6" name="Graphic 5" descr="Grain">
          <a:extLst>
            <a:ext uri="{FF2B5EF4-FFF2-40B4-BE49-F238E27FC236}">
              <a16:creationId xmlns:a16="http://schemas.microsoft.com/office/drawing/2014/main" id="{BC713994-D1DE-4CD4-B9ED-8212AD8D9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19890416" y="9039498"/>
          <a:ext cx="547074" cy="547408"/>
        </a:xfrm>
        <a:prstGeom prst="rect">
          <a:avLst/>
        </a:prstGeom>
      </xdr:spPr>
    </xdr:pic>
    <xdr:clientData/>
  </xdr:oneCellAnchor>
  <xdr:oneCellAnchor>
    <xdr:from>
      <xdr:col>21</xdr:col>
      <xdr:colOff>466822</xdr:colOff>
      <xdr:row>33</xdr:row>
      <xdr:rowOff>279506</xdr:rowOff>
    </xdr:from>
    <xdr:ext cx="545402" cy="541392"/>
    <xdr:pic>
      <xdr:nvPicPr>
        <xdr:cNvPr id="7" name="Graphic 6" descr="Corn">
          <a:extLst>
            <a:ext uri="{FF2B5EF4-FFF2-40B4-BE49-F238E27FC236}">
              <a16:creationId xmlns:a16="http://schemas.microsoft.com/office/drawing/2014/main" id="{A3DFB87D-E205-4F2C-B5EB-93DDDAD34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20590549" y="9042506"/>
          <a:ext cx="545402" cy="541392"/>
        </a:xfrm>
        <a:prstGeom prst="rect">
          <a:avLst/>
        </a:prstGeom>
      </xdr:spPr>
    </xdr:pic>
    <xdr:clientData/>
  </xdr:oneCellAnchor>
  <xdr:oneCellAnchor>
    <xdr:from>
      <xdr:col>22</xdr:col>
      <xdr:colOff>416548</xdr:colOff>
      <xdr:row>33</xdr:row>
      <xdr:rowOff>120635</xdr:rowOff>
    </xdr:from>
    <xdr:ext cx="545403" cy="547408"/>
    <xdr:pic>
      <xdr:nvPicPr>
        <xdr:cNvPr id="8" name="Graphic 7" descr="Lightbulb">
          <a:extLst>
            <a:ext uri="{FF2B5EF4-FFF2-40B4-BE49-F238E27FC236}">
              <a16:creationId xmlns:a16="http://schemas.microsoft.com/office/drawing/2014/main" id="{BBA333EF-3F3A-48ED-AED8-53AA3F79F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22583821" y="8883635"/>
          <a:ext cx="545403" cy="547408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54C614-0381-41BE-8D0F-A7F25CC5F4D1}" name="Table1" displayName="Table1" ref="BU77:CK112" totalsRowShown="0" headerRowDxfId="46" dataDxfId="44" headerRowBorderDxfId="45" tableBorderDxfId="43" totalsRowBorderDxfId="42">
  <autoFilter ref="BU77:CK112" xr:uid="{C4832384-5849-4856-908D-5D4E97E2FC8D}"/>
  <tableColumns count="17">
    <tableColumn id="1" xr3:uid="{66AA7D61-719B-4048-AB1E-79C0E9AF54BE}" name="Item #" dataDxfId="41"/>
    <tableColumn id="2" xr3:uid="{B175286C-0943-4325-A03B-07D0E8D37E9F}" name="Description" dataDxfId="40"/>
    <tableColumn id="3" xr3:uid="{3E27BD55-714B-4042-83AA-6DBA75BDEBD9}" name="Amount for 100 Servings" dataDxfId="39"/>
    <tableColumn id="4" xr3:uid="{6140D1DA-7E97-4BFF-B8A5-081D573F92C2}" name="Preparation Instructions" dataDxfId="38"/>
    <tableColumn id="5" xr3:uid="{FC372D1D-07A9-4B00-95EF-BA52508AF4C8}" name="Pieces or oz per serving" dataDxfId="37"/>
    <tableColumn id="6" xr3:uid="{A1B25469-14DB-41AD-AA52-43540D9AAB27}" name="Meat/MA" dataDxfId="36"/>
    <tableColumn id="7" xr3:uid="{E7C07218-5B7A-4280-8484-D0048559E77F}" name="Grain" dataDxfId="35"/>
    <tableColumn id="8" xr3:uid="{A3D2EACB-9D31-45EC-9E67-7F8C59656D62}" name="Vegetable" dataDxfId="34"/>
    <tableColumn id="9" xr3:uid="{055E4A45-443A-431C-86A1-A5646B83ED8B}" name="Calories" dataDxfId="33"/>
    <tableColumn id="10" xr3:uid="{47470E04-9B89-4D7B-B7D7-CF60129D807E}" name="Total Fat " dataDxfId="32"/>
    <tableColumn id="11" xr3:uid="{B50EBF4C-3ECB-4FE9-A1A8-5F04E9C4A402}" name="Sat Fat" dataDxfId="31"/>
    <tableColumn id="12" xr3:uid="{AB1D581A-696C-46DE-8E24-1542FE548B6C}" name="Trams Fat" dataDxfId="30"/>
    <tableColumn id="13" xr3:uid="{B70083F2-857D-45C4-9A5F-495B32447D2F}" name="cholesterol" dataDxfId="29"/>
    <tableColumn id="14" xr3:uid="{F22B3DCE-7710-45D7-919A-F00D3BF3EBFC}" name="Sodium" dataDxfId="28"/>
    <tableColumn id="15" xr3:uid="{EF662FDE-9DDD-40CA-8B19-EF34B64ED5F8}" name="Total CHO" dataDxfId="27"/>
    <tableColumn id="16" xr3:uid="{48B682CC-316F-4B78-8A6C-8AE87370837A}" name="Sugar" dataDxfId="26"/>
    <tableColumn id="17" xr3:uid="{15047223-9917-4C0F-9D23-049667445ED7}" name="Protein" dataDxfId="25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F6D2EAB-1CD9-4986-A0FE-35FD1EF22B35}" name="Table3" displayName="Table3" ref="CA114:CK117" totalsRowShown="0" headerRowDxfId="24">
  <autoFilter ref="CA114:CK117" xr:uid="{CD456BBE-01DD-453E-B83D-4A175E0D6D93}"/>
  <tableColumns count="11">
    <tableColumn id="1" xr3:uid="{9CEFE022-06F6-425B-8AB1-AC172B59D866}" name="Column1" dataDxfId="23"/>
    <tableColumn id="2" xr3:uid="{AFE6C187-9048-4A4B-80EC-A7E96C0945F6}" name="Column2" dataDxfId="22"/>
    <tableColumn id="3" xr3:uid="{8A816E96-A789-4FB2-A97A-F7502EA5835B}" name="Calories"/>
    <tableColumn id="4" xr3:uid="{4C9E732D-3B40-4774-B10B-71232FDB9D22}" name="Total Fat"/>
    <tableColumn id="5" xr3:uid="{DE61A066-D70A-4275-8AA1-A70B63D93EF9}" name="Sat Fat"/>
    <tableColumn id="6" xr3:uid="{D518F518-EE49-4211-ABB6-920DC4C68E03}" name="Trans Fat"/>
    <tableColumn id="7" xr3:uid="{FBEC8E99-96D4-4B72-9726-6B716A78B847}" name="Cholesterol"/>
    <tableColumn id="8" xr3:uid="{56CDA02C-6578-490D-AEDD-37970A9186FE}" name="Sodium"/>
    <tableColumn id="9" xr3:uid="{2C7CF678-0F68-4E77-8B1C-893A02407387}" name="Total CHO"/>
    <tableColumn id="10" xr3:uid="{F6D83C3D-CE02-404A-BC96-DB9EC25C24C4}" name="Sugar"/>
    <tableColumn id="11" xr3:uid="{79E6B68E-A0CC-4B8C-A40A-F204B35378BC}" name="Protein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0FBEA8A-C3AA-4D1B-918F-B34A3A319E09}" name="Table4" displayName="Table4" ref="CT78:DI116" totalsRowShown="0" headerRowDxfId="21" dataDxfId="20">
  <autoFilter ref="CT78:DI116" xr:uid="{79809313-04D3-467E-A022-CAC94B391C16}"/>
  <tableColumns count="16">
    <tableColumn id="1" xr3:uid="{CA3242C9-9604-4C93-87ED-8716C133DE58}" name="Product Name" dataDxfId="19"/>
    <tableColumn id="2" xr3:uid="{B35111A4-07BA-440F-8869-EE58CF35F805}" name="SKU #" dataDxfId="18"/>
    <tableColumn id="3" xr3:uid="{B4641D4D-DAC7-43C3-88B8-6B34D148012A}" name="Portion Size (oz)" dataDxfId="17"/>
    <tableColumn id="4" xr3:uid="{4E7582DC-D844-4735-BA7B-A8810F30DD68}" name="Portions Per Case" dataDxfId="16"/>
    <tableColumn id="5" xr3:uid="{7CCC3E1C-8B52-444F-AC57-20925521B8B6}" name="Meat/ MA" dataDxfId="15"/>
    <tableColumn id="6" xr3:uid="{AACE41E8-B2F0-45D2-B9EE-30F50F933F77}" name="Grain Eq" dataDxfId="14"/>
    <tableColumn id="7" xr3:uid="{0C669FD3-1F1A-4D01-9E3C-1F4A9F28158C}" name="Smart Snack Compliant" dataDxfId="13"/>
    <tableColumn id="8" xr3:uid="{B97BB9E0-7D29-4080-85C2-EF04DBBEC876}" name="Calories" dataDxfId="12"/>
    <tableColumn id="9" xr3:uid="{5764B299-8114-4F6D-BF92-CC68E13E730C}" name="Total Fat (gms)" dataDxfId="11"/>
    <tableColumn id="10" xr3:uid="{EA27F6DA-63AC-4BC4-8443-B8BC65B16F45}" name="Saturated Fat (gms)" dataDxfId="10"/>
    <tableColumn id="11" xr3:uid="{848EE9D4-55F1-4CE8-8C04-9BC6C1237E4C}" name="Trans Fat (mg)" dataDxfId="9"/>
    <tableColumn id="12" xr3:uid="{FD3A6559-2807-4253-9191-4D90A189E163}" name="Cholesterol (mgs)" dataDxfId="8"/>
    <tableColumn id="13" xr3:uid="{576553AB-5727-48BE-93EC-AA620CE3FBBE}" name="Sodium (mg)" dataDxfId="7"/>
    <tableColumn id="14" xr3:uid="{6F91BF67-878F-45BA-837A-1E5BE7F74A7F}" name="Carbohydrate (gms)" dataDxfId="6"/>
    <tableColumn id="15" xr3:uid="{FA89677B-3307-4B4B-A371-2DBD0AEA3139}" name="Sugars (gms)" dataDxfId="5"/>
    <tableColumn id="16" xr3:uid="{45A9235C-E962-468B-9DFA-B031DAF538E0}" name="Protein (gms)" dataDxfId="4"/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0052AAA-C6A9-44BA-8821-6D8829965D34}" name="Table5" displayName="Table5" ref="BX121:BZ126" totalsRowShown="0" headerRowDxfId="3">
  <autoFilter ref="BX121:BZ126" xr:uid="{1435CED2-3AF6-4676-A191-94B4AE021D91}"/>
  <tableColumns count="3">
    <tableColumn id="1" xr3:uid="{7A65EBE2-6A85-44FF-B961-7BE8870D4B90}" name="Smart Snack" dataDxfId="2"/>
    <tableColumn id="2" xr3:uid="{B4FE468C-2D08-4255-9F48-804251C4EE2B}" name="Column1" dataDxfId="1"/>
    <tableColumn id="3" xr3:uid="{0CBEC282-49BE-4839-920C-70A4A15AF73E}" name="Column2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4DFD9-A4D7-47DE-B7C1-539BD18815D8}">
  <dimension ref="A1:M57"/>
  <sheetViews>
    <sheetView showGridLines="0" tabSelected="1" zoomScale="85" zoomScaleNormal="85" zoomScaleSheetLayoutView="70" zoomScalePageLayoutView="40" workbookViewId="0">
      <selection activeCell="D5" sqref="D5"/>
    </sheetView>
  </sheetViews>
  <sheetFormatPr defaultColWidth="9.140625" defaultRowHeight="15" x14ac:dyDescent="0.25"/>
  <cols>
    <col min="1" max="1" width="9.42578125" bestFit="1" customWidth="1"/>
    <col min="2" max="2" width="16.5703125" customWidth="1"/>
    <col min="3" max="3" width="55.28515625" style="11" customWidth="1"/>
    <col min="4" max="4" width="11.85546875" style="11" customWidth="1"/>
    <col min="5" max="5" width="8" style="11" customWidth="1"/>
    <col min="6" max="6" width="8.42578125" style="11" customWidth="1"/>
    <col min="7" max="7" width="31.85546875" style="11" customWidth="1"/>
    <col min="8" max="8" width="13.42578125" style="11" bestFit="1" customWidth="1"/>
    <col min="9" max="9" width="4.140625" style="11" bestFit="1" customWidth="1"/>
    <col min="10" max="10" width="4.28515625" style="11" customWidth="1"/>
    <col min="11" max="12" width="15.7109375" style="11" customWidth="1"/>
    <col min="13" max="13" width="22.42578125" style="11" customWidth="1"/>
    <col min="14" max="16384" width="9.140625" style="11"/>
  </cols>
  <sheetData>
    <row r="1" spans="1:13" s="56" customFormat="1" ht="48" customHeight="1" x14ac:dyDescent="0.25">
      <c r="B1" s="55"/>
      <c r="C1" s="55"/>
      <c r="D1" s="55"/>
      <c r="E1" s="55"/>
      <c r="F1" s="55"/>
      <c r="G1" s="55"/>
    </row>
    <row r="2" spans="1:13" s="56" customFormat="1" ht="63.75" customHeight="1" x14ac:dyDescent="0.25">
      <c r="A2" s="55"/>
      <c r="B2" s="55"/>
      <c r="C2" s="92" t="s">
        <v>178</v>
      </c>
      <c r="D2" s="92"/>
      <c r="E2" s="92"/>
      <c r="F2" s="92"/>
      <c r="G2" s="92"/>
      <c r="H2" s="92"/>
      <c r="I2" s="92"/>
      <c r="J2" s="92"/>
      <c r="K2" s="92"/>
      <c r="L2" s="92"/>
      <c r="M2" s="55"/>
    </row>
    <row r="3" spans="1:13" s="56" customFormat="1" ht="36.75" customHeight="1" x14ac:dyDescent="0.25">
      <c r="A3" s="55"/>
      <c r="B3" s="55"/>
      <c r="C3" s="55"/>
      <c r="D3" s="57" t="s">
        <v>179</v>
      </c>
      <c r="E3" s="55"/>
      <c r="F3" s="55"/>
      <c r="G3" s="55"/>
      <c r="H3" s="55"/>
      <c r="I3" s="55"/>
      <c r="J3" s="55"/>
      <c r="K3" s="55"/>
      <c r="L3" s="55"/>
      <c r="M3" s="55"/>
    </row>
    <row r="4" spans="1:13" customFormat="1" ht="20.25" customHeight="1" x14ac:dyDescent="0.25">
      <c r="A4" s="16"/>
      <c r="B4" s="16"/>
      <c r="C4" s="16"/>
      <c r="D4" s="16"/>
      <c r="E4" s="33"/>
      <c r="F4" s="33"/>
      <c r="G4" s="33"/>
      <c r="H4" s="33"/>
      <c r="I4" s="33"/>
      <c r="J4" s="33"/>
      <c r="K4" s="33"/>
      <c r="L4" s="33"/>
      <c r="M4" s="16"/>
    </row>
    <row r="5" spans="1:13" customFormat="1" ht="69.75" customHeight="1" x14ac:dyDescent="0.25">
      <c r="A5" s="51"/>
      <c r="B5" s="51"/>
      <c r="C5" s="48" t="s">
        <v>166</v>
      </c>
      <c r="D5" s="47">
        <v>54497</v>
      </c>
      <c r="E5" s="16"/>
      <c r="F5" s="16"/>
      <c r="G5" s="49" t="s">
        <v>168</v>
      </c>
      <c r="H5" s="47">
        <v>4</v>
      </c>
      <c r="I5" s="16"/>
      <c r="J5" s="16"/>
      <c r="K5" s="16"/>
      <c r="L5" s="16"/>
      <c r="M5" s="16"/>
    </row>
    <row r="6" spans="1:13" customFormat="1" ht="15.75" thickBot="1" x14ac:dyDescent="0.3">
      <c r="A6" s="51"/>
      <c r="B6" s="5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customFormat="1" ht="21" x14ac:dyDescent="0.35">
      <c r="A7" s="16"/>
      <c r="B7" s="93" t="s">
        <v>0</v>
      </c>
      <c r="C7" s="94"/>
      <c r="D7" s="34"/>
      <c r="E7" s="16"/>
      <c r="F7" s="95" t="s">
        <v>3</v>
      </c>
      <c r="G7" s="96"/>
      <c r="H7" s="17"/>
      <c r="I7" s="17"/>
      <c r="J7" s="17"/>
      <c r="K7" s="16"/>
      <c r="L7" s="16"/>
      <c r="M7" s="17"/>
    </row>
    <row r="8" spans="1:13" customFormat="1" x14ac:dyDescent="0.25">
      <c r="A8" s="16"/>
      <c r="B8" s="18" t="s">
        <v>1</v>
      </c>
      <c r="C8" s="19" t="s">
        <v>2</v>
      </c>
      <c r="D8" s="23"/>
      <c r="E8" s="16"/>
      <c r="F8" s="18" t="s">
        <v>75</v>
      </c>
      <c r="G8" s="19"/>
      <c r="H8" s="16"/>
      <c r="I8" s="16"/>
      <c r="J8" s="16"/>
      <c r="K8" s="16"/>
      <c r="L8" s="16"/>
      <c r="M8" s="16"/>
    </row>
    <row r="9" spans="1:13" customFormat="1" x14ac:dyDescent="0.25">
      <c r="A9" s="16"/>
      <c r="B9" s="20">
        <v>23403</v>
      </c>
      <c r="C9" s="19" t="s">
        <v>19</v>
      </c>
      <c r="D9" s="23"/>
      <c r="E9" s="16"/>
      <c r="F9" s="20">
        <v>1</v>
      </c>
      <c r="G9" s="19" t="s">
        <v>74</v>
      </c>
      <c r="H9" s="16"/>
      <c r="I9" s="16"/>
      <c r="J9" s="16"/>
      <c r="K9" s="16"/>
      <c r="L9" s="16"/>
      <c r="M9" s="16"/>
    </row>
    <row r="10" spans="1:13" customFormat="1" x14ac:dyDescent="0.25">
      <c r="A10" s="16"/>
      <c r="B10" s="20">
        <v>23404</v>
      </c>
      <c r="C10" s="19" t="s">
        <v>17</v>
      </c>
      <c r="D10" s="23"/>
      <c r="E10" s="16"/>
      <c r="F10" s="20">
        <v>2</v>
      </c>
      <c r="G10" s="19" t="s">
        <v>12</v>
      </c>
      <c r="H10" s="16"/>
      <c r="I10" s="16"/>
      <c r="J10" s="16"/>
      <c r="K10" s="16"/>
      <c r="L10" s="16"/>
      <c r="M10" s="16"/>
    </row>
    <row r="11" spans="1:13" customFormat="1" x14ac:dyDescent="0.25">
      <c r="A11" s="16"/>
      <c r="B11" s="20">
        <v>23409</v>
      </c>
      <c r="C11" s="19" t="s">
        <v>20</v>
      </c>
      <c r="D11" s="23"/>
      <c r="E11" s="16"/>
      <c r="F11" s="20">
        <v>3</v>
      </c>
      <c r="G11" s="19" t="s">
        <v>10</v>
      </c>
      <c r="H11" s="16"/>
      <c r="I11" s="16"/>
      <c r="J11" s="16"/>
      <c r="K11" s="16"/>
      <c r="L11" s="16"/>
      <c r="M11" s="16"/>
    </row>
    <row r="12" spans="1:13" customFormat="1" x14ac:dyDescent="0.25">
      <c r="A12" s="16"/>
      <c r="B12" s="20">
        <v>23415</v>
      </c>
      <c r="C12" s="19" t="s">
        <v>14</v>
      </c>
      <c r="D12" s="23"/>
      <c r="E12" s="16"/>
      <c r="F12" s="20">
        <v>4</v>
      </c>
      <c r="G12" s="19" t="s">
        <v>5</v>
      </c>
      <c r="H12" s="16"/>
      <c r="I12" s="16"/>
      <c r="J12" s="16"/>
      <c r="K12" s="16"/>
      <c r="L12" s="16"/>
      <c r="M12" s="16"/>
    </row>
    <row r="13" spans="1:13" customFormat="1" x14ac:dyDescent="0.25">
      <c r="A13" s="16"/>
      <c r="B13" s="20">
        <v>23417</v>
      </c>
      <c r="C13" s="19" t="s">
        <v>15</v>
      </c>
      <c r="D13" s="23"/>
      <c r="E13" s="16"/>
      <c r="F13" s="20">
        <v>5</v>
      </c>
      <c r="G13" s="19" t="s">
        <v>8</v>
      </c>
      <c r="H13" s="16"/>
      <c r="I13" s="16"/>
      <c r="J13" s="16"/>
      <c r="K13" s="16"/>
      <c r="L13" s="16"/>
      <c r="M13" s="16"/>
    </row>
    <row r="14" spans="1:13" customFormat="1" x14ac:dyDescent="0.25">
      <c r="A14" s="16"/>
      <c r="B14" s="20">
        <v>43403</v>
      </c>
      <c r="C14" s="19" t="s">
        <v>21</v>
      </c>
      <c r="D14" s="23"/>
      <c r="E14" s="16"/>
      <c r="F14" s="20">
        <v>6</v>
      </c>
      <c r="G14" s="19" t="s">
        <v>13</v>
      </c>
      <c r="H14" s="16"/>
      <c r="I14" s="16"/>
      <c r="J14" s="16"/>
      <c r="K14" s="16"/>
      <c r="L14" s="16"/>
      <c r="M14" s="16"/>
    </row>
    <row r="15" spans="1:13" customFormat="1" x14ac:dyDescent="0.25">
      <c r="A15" s="16"/>
      <c r="B15" s="20">
        <v>43407</v>
      </c>
      <c r="C15" s="19" t="s">
        <v>21</v>
      </c>
      <c r="D15" s="23"/>
      <c r="E15" s="16"/>
      <c r="F15" s="20">
        <v>7</v>
      </c>
      <c r="G15" s="19" t="s">
        <v>78</v>
      </c>
      <c r="H15" s="16"/>
      <c r="I15" s="16"/>
      <c r="J15" s="16"/>
      <c r="K15" s="16"/>
      <c r="L15" s="16"/>
      <c r="M15" s="16"/>
    </row>
    <row r="16" spans="1:13" customFormat="1" x14ac:dyDescent="0.25">
      <c r="A16" s="16"/>
      <c r="B16" s="20">
        <v>43404</v>
      </c>
      <c r="C16" s="19" t="s">
        <v>18</v>
      </c>
      <c r="D16" s="23"/>
      <c r="E16" s="16"/>
      <c r="F16" s="20">
        <v>8</v>
      </c>
      <c r="G16" s="19" t="s">
        <v>9</v>
      </c>
      <c r="H16" s="16"/>
      <c r="I16" s="16"/>
      <c r="J16" s="16"/>
      <c r="K16" s="16"/>
      <c r="L16" s="16"/>
      <c r="M16" s="16"/>
    </row>
    <row r="17" spans="1:13" customFormat="1" x14ac:dyDescent="0.25">
      <c r="A17" s="16"/>
      <c r="B17" s="20">
        <v>43415</v>
      </c>
      <c r="C17" s="19" t="s">
        <v>22</v>
      </c>
      <c r="D17" s="23"/>
      <c r="E17" s="16"/>
      <c r="F17" s="20">
        <v>9</v>
      </c>
      <c r="G17" s="19" t="s">
        <v>7</v>
      </c>
      <c r="H17" s="16"/>
      <c r="I17" s="16"/>
      <c r="J17" s="16"/>
      <c r="K17" s="16"/>
      <c r="L17" s="16"/>
      <c r="M17" s="16"/>
    </row>
    <row r="18" spans="1:13" customFormat="1" x14ac:dyDescent="0.25">
      <c r="A18" s="16"/>
      <c r="B18" s="20">
        <v>43424</v>
      </c>
      <c r="C18" s="19" t="s">
        <v>16</v>
      </c>
      <c r="D18" s="23"/>
      <c r="E18" s="16"/>
      <c r="F18" s="20">
        <v>10</v>
      </c>
      <c r="G18" s="19" t="s">
        <v>4</v>
      </c>
      <c r="H18" s="16"/>
      <c r="I18" s="16"/>
      <c r="J18" s="16"/>
      <c r="K18" s="16"/>
      <c r="L18" s="16"/>
      <c r="M18" s="16"/>
    </row>
    <row r="19" spans="1:13" customFormat="1" x14ac:dyDescent="0.25">
      <c r="A19" s="16"/>
      <c r="B19" s="20">
        <v>54409</v>
      </c>
      <c r="C19" s="19" t="s">
        <v>26</v>
      </c>
      <c r="D19" s="23"/>
      <c r="E19" s="16"/>
      <c r="F19" s="20">
        <v>11</v>
      </c>
      <c r="G19" s="19" t="s">
        <v>11</v>
      </c>
      <c r="H19" s="16"/>
      <c r="I19" s="16"/>
      <c r="J19" s="16"/>
      <c r="K19" s="16"/>
      <c r="L19" s="16"/>
      <c r="M19" s="16"/>
    </row>
    <row r="20" spans="1:13" customFormat="1" x14ac:dyDescent="0.25">
      <c r="A20" s="16"/>
      <c r="B20" s="20">
        <v>54410</v>
      </c>
      <c r="C20" s="19" t="s">
        <v>28</v>
      </c>
      <c r="D20" s="23"/>
      <c r="E20" s="16"/>
      <c r="F20" s="20">
        <v>12</v>
      </c>
      <c r="G20" s="19" t="s">
        <v>6</v>
      </c>
      <c r="H20" s="16"/>
      <c r="I20" s="16"/>
      <c r="J20" s="16"/>
      <c r="K20" s="16"/>
      <c r="L20" s="16"/>
      <c r="M20" s="16"/>
    </row>
    <row r="21" spans="1:13" customFormat="1" x14ac:dyDescent="0.25">
      <c r="A21" s="16"/>
      <c r="B21" s="20">
        <v>54427</v>
      </c>
      <c r="C21" s="19" t="s">
        <v>27</v>
      </c>
      <c r="D21" s="23"/>
      <c r="E21" s="16"/>
      <c r="F21" s="20">
        <v>13</v>
      </c>
      <c r="G21" s="19" t="s">
        <v>101</v>
      </c>
      <c r="H21" s="16"/>
      <c r="I21" s="16"/>
      <c r="J21" s="16"/>
      <c r="K21" s="16"/>
      <c r="L21" s="16"/>
      <c r="M21" s="16"/>
    </row>
    <row r="22" spans="1:13" customFormat="1" x14ac:dyDescent="0.25">
      <c r="A22" s="16"/>
      <c r="B22" s="20">
        <v>54453</v>
      </c>
      <c r="C22" s="19" t="s">
        <v>30</v>
      </c>
      <c r="D22" s="23"/>
      <c r="E22" s="16"/>
      <c r="F22" s="20">
        <v>14</v>
      </c>
      <c r="G22" s="19" t="s">
        <v>102</v>
      </c>
      <c r="H22" s="16"/>
      <c r="I22" s="16"/>
      <c r="J22" s="16"/>
      <c r="K22" s="16"/>
      <c r="L22" s="16"/>
      <c r="M22" s="16"/>
    </row>
    <row r="23" spans="1:13" customFormat="1" x14ac:dyDescent="0.25">
      <c r="A23" s="16"/>
      <c r="B23" s="20">
        <v>54454</v>
      </c>
      <c r="C23" s="19" t="s">
        <v>29</v>
      </c>
      <c r="D23" s="23"/>
      <c r="E23" s="16"/>
      <c r="F23" s="20">
        <v>15</v>
      </c>
      <c r="G23" s="19" t="s">
        <v>103</v>
      </c>
      <c r="H23" s="16"/>
      <c r="I23" s="16"/>
      <c r="J23" s="16"/>
      <c r="K23" s="16"/>
      <c r="L23" s="16"/>
      <c r="M23" s="16"/>
    </row>
    <row r="24" spans="1:13" customFormat="1" ht="15.75" thickBot="1" x14ac:dyDescent="0.3">
      <c r="A24" s="16"/>
      <c r="B24" s="20">
        <v>54485</v>
      </c>
      <c r="C24" s="19" t="s">
        <v>23</v>
      </c>
      <c r="D24" s="23"/>
      <c r="E24" s="16"/>
      <c r="F24" s="31">
        <v>16</v>
      </c>
      <c r="G24" s="21" t="s">
        <v>104</v>
      </c>
      <c r="H24" s="16"/>
      <c r="I24" s="16"/>
      <c r="J24" s="16"/>
      <c r="K24" s="16"/>
      <c r="L24" s="16"/>
      <c r="M24" s="16"/>
    </row>
    <row r="25" spans="1:13" x14ac:dyDescent="0.25">
      <c r="A25" s="16"/>
      <c r="B25" s="20">
        <v>54487</v>
      </c>
      <c r="C25" s="19" t="s">
        <v>25</v>
      </c>
      <c r="D25" s="23"/>
      <c r="E25" s="16"/>
      <c r="F25" s="16"/>
      <c r="G25" s="16"/>
      <c r="H25" s="16"/>
      <c r="I25" s="16"/>
      <c r="J25" s="16"/>
      <c r="K25" s="16"/>
      <c r="L25" s="16"/>
      <c r="M25" s="16"/>
    </row>
    <row r="26" spans="1:13" x14ac:dyDescent="0.25">
      <c r="A26" s="16"/>
      <c r="B26" s="20">
        <v>54497</v>
      </c>
      <c r="C26" s="19" t="s">
        <v>24</v>
      </c>
      <c r="D26" s="23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5.75" thickBot="1" x14ac:dyDescent="0.3">
      <c r="A27" s="16"/>
      <c r="B27" s="31">
        <v>94403</v>
      </c>
      <c r="C27" s="21" t="s">
        <v>98</v>
      </c>
      <c r="D27" s="22"/>
      <c r="E27" s="23"/>
      <c r="F27" s="16"/>
      <c r="G27" s="16"/>
      <c r="H27" s="16"/>
      <c r="I27" s="16"/>
      <c r="J27" s="16"/>
      <c r="K27" s="16"/>
      <c r="L27" s="16"/>
      <c r="M27" s="16"/>
    </row>
    <row r="28" spans="1:13" x14ac:dyDescent="0.25">
      <c r="A28" s="16"/>
      <c r="B28" s="16"/>
      <c r="C28" s="22"/>
      <c r="D28" s="22"/>
      <c r="E28" s="23"/>
      <c r="F28" s="16"/>
      <c r="G28" s="16"/>
      <c r="H28" s="16"/>
      <c r="I28" s="16"/>
      <c r="J28" s="16"/>
      <c r="K28" s="16"/>
      <c r="L28" s="16"/>
      <c r="M28" s="16"/>
    </row>
    <row r="29" spans="1:13" ht="21" customHeight="1" x14ac:dyDescent="0.25">
      <c r="A29" s="16"/>
      <c r="B29" s="51"/>
      <c r="C29" s="16"/>
      <c r="D29" s="23"/>
      <c r="E29" s="23"/>
      <c r="F29" s="16"/>
      <c r="G29" s="16"/>
      <c r="H29" s="16"/>
      <c r="I29" s="16"/>
      <c r="J29" s="16"/>
      <c r="K29" s="16"/>
      <c r="L29" s="16"/>
      <c r="M29" s="16"/>
    </row>
    <row r="30" spans="1:13" ht="93.75" customHeight="1" x14ac:dyDescent="0.25">
      <c r="A30" s="16"/>
      <c r="B30" s="51"/>
      <c r="C30" s="16"/>
      <c r="D30" s="23"/>
      <c r="E30" s="23"/>
      <c r="F30" s="16"/>
      <c r="G30" s="16"/>
      <c r="H30" s="16"/>
      <c r="I30" s="16"/>
      <c r="J30" s="16"/>
      <c r="K30" s="16"/>
      <c r="L30" s="16"/>
      <c r="M30" s="16"/>
    </row>
    <row r="31" spans="1:13" ht="28.5" customHeight="1" x14ac:dyDescent="0.25">
      <c r="A31" s="16"/>
      <c r="B31" s="51"/>
      <c r="C31" s="16"/>
      <c r="D31" s="23"/>
      <c r="E31" s="23"/>
      <c r="F31" s="16"/>
      <c r="G31" s="16"/>
      <c r="H31" s="16"/>
      <c r="I31" s="16"/>
      <c r="J31" s="16"/>
      <c r="K31" s="16"/>
      <c r="L31" s="16"/>
      <c r="M31" s="16"/>
    </row>
    <row r="32" spans="1:13" x14ac:dyDescent="0.25">
      <c r="A32" s="16"/>
      <c r="B32" s="51"/>
      <c r="C32" s="16"/>
      <c r="D32" s="23"/>
      <c r="E32" s="23"/>
      <c r="F32" s="16"/>
      <c r="G32" s="16"/>
      <c r="H32" s="16"/>
      <c r="I32" s="16"/>
      <c r="J32" s="16"/>
      <c r="K32" s="16"/>
      <c r="L32" s="16"/>
      <c r="M32" s="16"/>
    </row>
    <row r="33" spans="1:13" x14ac:dyDescent="0.25">
      <c r="A33" s="16"/>
      <c r="B33" s="51"/>
      <c r="C33" s="16"/>
      <c r="D33" s="24"/>
      <c r="E33" s="24"/>
      <c r="F33" s="16"/>
      <c r="G33" s="16"/>
      <c r="H33" s="16"/>
      <c r="I33" s="16"/>
      <c r="J33" s="16"/>
      <c r="K33" s="16"/>
      <c r="L33" s="16"/>
      <c r="M33" s="16"/>
    </row>
    <row r="34" spans="1:13" x14ac:dyDescent="0.25">
      <c r="A34" s="16"/>
      <c r="B34" s="51"/>
      <c r="C34" s="16"/>
      <c r="D34" s="24"/>
      <c r="E34" s="24"/>
      <c r="F34" s="16"/>
      <c r="G34" s="16"/>
      <c r="H34" s="16"/>
      <c r="I34" s="23"/>
      <c r="J34" s="16"/>
      <c r="K34" s="16"/>
      <c r="L34" s="16"/>
      <c r="M34" s="16"/>
    </row>
    <row r="35" spans="1:13" x14ac:dyDescent="0.25">
      <c r="A35" s="16"/>
      <c r="B35" s="51"/>
      <c r="C35" s="16"/>
      <c r="D35" s="16"/>
      <c r="E35" s="16"/>
      <c r="F35" s="16"/>
      <c r="G35" s="16"/>
      <c r="H35" s="16"/>
      <c r="I35" s="23"/>
      <c r="J35" s="16"/>
      <c r="K35" s="16"/>
      <c r="L35" s="16"/>
      <c r="M35" s="16"/>
    </row>
    <row r="36" spans="1:13" x14ac:dyDescent="0.25">
      <c r="A36" s="16"/>
      <c r="B36" s="5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x14ac:dyDescent="0.25">
      <c r="A37" s="16"/>
      <c r="B37" s="51"/>
      <c r="C37" s="16"/>
      <c r="D37" s="16"/>
      <c r="E37" s="16"/>
      <c r="F37" s="16"/>
      <c r="G37" s="27"/>
      <c r="H37" s="27"/>
      <c r="I37" s="16"/>
      <c r="J37" s="16"/>
      <c r="K37" s="16"/>
      <c r="L37" s="16"/>
      <c r="M37" s="16"/>
    </row>
    <row r="38" spans="1:13" x14ac:dyDescent="0.25">
      <c r="A38" s="16"/>
      <c r="B38" s="51"/>
      <c r="C38" s="16"/>
      <c r="D38" s="16"/>
      <c r="E38" s="16"/>
      <c r="F38" s="27"/>
      <c r="G38" s="52"/>
      <c r="H38" s="16"/>
      <c r="I38" s="27"/>
      <c r="J38" s="16"/>
      <c r="K38" s="16"/>
      <c r="L38" s="16"/>
      <c r="M38" s="16"/>
    </row>
    <row r="39" spans="1:13" x14ac:dyDescent="0.25">
      <c r="A39" s="16"/>
      <c r="B39" s="51"/>
      <c r="C39" s="16"/>
      <c r="D39" s="16"/>
      <c r="E39" s="16"/>
      <c r="F39" s="16"/>
      <c r="G39" s="26"/>
      <c r="H39" s="16"/>
      <c r="I39" s="16"/>
      <c r="J39" s="16"/>
      <c r="K39" s="16"/>
      <c r="L39" s="16"/>
      <c r="M39" s="16"/>
    </row>
    <row r="40" spans="1:13" x14ac:dyDescent="0.25">
      <c r="A40" s="16"/>
      <c r="B40" s="51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x14ac:dyDescent="0.25">
      <c r="A41" s="16"/>
      <c r="B41" s="5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x14ac:dyDescent="0.25">
      <c r="A42" s="16"/>
      <c r="B42" s="5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5">
      <c r="A43" s="16"/>
      <c r="B43" s="51"/>
      <c r="C43" s="16"/>
      <c r="D43" s="16"/>
      <c r="E43" s="16"/>
      <c r="F43" s="16"/>
      <c r="G43" s="25"/>
      <c r="H43" s="16"/>
      <c r="I43" s="16"/>
      <c r="J43" s="16"/>
      <c r="K43" s="16"/>
      <c r="L43" s="16"/>
      <c r="M43" s="16"/>
    </row>
    <row r="44" spans="1:13" x14ac:dyDescent="0.25">
      <c r="A44" s="16"/>
      <c r="B44" s="51"/>
      <c r="C44" s="16"/>
      <c r="D44" s="16"/>
      <c r="E44" s="23"/>
      <c r="F44" s="16"/>
      <c r="G44" s="23"/>
      <c r="H44" s="16"/>
      <c r="I44" s="16"/>
      <c r="J44" s="16"/>
      <c r="K44" s="16"/>
      <c r="L44" s="16"/>
      <c r="M44" s="16"/>
    </row>
    <row r="45" spans="1:13" x14ac:dyDescent="0.25">
      <c r="A45" s="16"/>
      <c r="B45" s="51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5" customHeight="1" x14ac:dyDescent="0.25">
      <c r="A46" s="16"/>
      <c r="B46" s="51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x14ac:dyDescent="0.25">
      <c r="A47" s="16"/>
      <c r="B47" s="51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x14ac:dyDescent="0.25">
      <c r="A48" s="16"/>
      <c r="B48" s="51"/>
      <c r="C48" s="16"/>
      <c r="D48" s="16"/>
      <c r="E48" s="16"/>
      <c r="F48" s="16"/>
      <c r="G48" s="53"/>
      <c r="H48" s="16"/>
      <c r="I48" s="16"/>
      <c r="J48" s="16"/>
      <c r="K48" s="16"/>
      <c r="L48" s="16"/>
      <c r="M48" s="16"/>
    </row>
    <row r="49" spans="1:13" x14ac:dyDescent="0.25">
      <c r="A49" s="16"/>
      <c r="B49" s="51"/>
      <c r="C49" s="16"/>
      <c r="D49" s="16"/>
      <c r="E49" s="16"/>
      <c r="F49" s="16"/>
      <c r="G49" s="53"/>
      <c r="H49" s="16"/>
      <c r="I49" s="16"/>
      <c r="J49" s="16"/>
      <c r="K49" s="16"/>
      <c r="L49" s="16"/>
      <c r="M49" s="16"/>
    </row>
    <row r="50" spans="1:13" x14ac:dyDescent="0.25">
      <c r="A50" s="16"/>
      <c r="B50" s="51"/>
      <c r="C50" s="16"/>
      <c r="D50" s="16"/>
      <c r="E50" s="16"/>
      <c r="F50" s="16"/>
      <c r="G50" s="53"/>
      <c r="H50" s="16"/>
      <c r="I50" s="16"/>
      <c r="J50" s="16"/>
      <c r="K50" s="16"/>
      <c r="L50" s="16"/>
      <c r="M50" s="16"/>
    </row>
    <row r="51" spans="1:13" x14ac:dyDescent="0.25">
      <c r="A51" s="16"/>
      <c r="B51" s="51"/>
      <c r="C51" s="16"/>
      <c r="D51" s="16"/>
      <c r="E51" s="16"/>
      <c r="F51" s="16"/>
      <c r="G51" s="53"/>
      <c r="H51" s="16"/>
      <c r="I51" s="16"/>
      <c r="J51" s="16"/>
      <c r="K51" s="16"/>
      <c r="L51" s="16"/>
      <c r="M51" s="16"/>
    </row>
    <row r="52" spans="1:13" x14ac:dyDescent="0.25">
      <c r="A52" s="16"/>
      <c r="B52" s="51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x14ac:dyDescent="0.25">
      <c r="A55" s="16"/>
      <c r="B55" s="16"/>
      <c r="C55" s="16"/>
      <c r="D55" s="16"/>
      <c r="E55" s="16"/>
      <c r="F55" s="16"/>
      <c r="G55" s="53"/>
      <c r="H55" s="54"/>
      <c r="I55" s="16"/>
      <c r="J55" s="16"/>
      <c r="K55" s="16"/>
      <c r="L55" s="16"/>
      <c r="M55" s="16"/>
    </row>
    <row r="56" spans="1:13" x14ac:dyDescent="0.25">
      <c r="A56" s="16"/>
      <c r="B56" s="51"/>
      <c r="C56" s="16"/>
      <c r="D56" s="16"/>
      <c r="E56" s="16"/>
      <c r="F56" s="16"/>
      <c r="G56" s="53"/>
      <c r="H56" s="16"/>
      <c r="I56" s="16"/>
      <c r="J56" s="16"/>
      <c r="K56" s="16"/>
      <c r="L56" s="16"/>
      <c r="M56" s="16"/>
    </row>
    <row r="57" spans="1:13" x14ac:dyDescent="0.25">
      <c r="B57" s="51"/>
      <c r="C57" s="16"/>
    </row>
  </sheetData>
  <sheetProtection algorithmName="SHA-512" hashValue="o21kw5Frul3GQQ6i1/w2dN0z/TvQmiHSFH5r6FF2/z7S7/NcgMa8wNcEz7EL5cUZ2x2Y2R7h9DGgB2VrB8wlvg==" saltValue="PcD3xjuPPH8PG9dmOP0mRg==" spinCount="100000" sheet="1" objects="1" scenarios="1" selectLockedCells="1"/>
  <sortState xmlns:xlrd2="http://schemas.microsoft.com/office/spreadsheetml/2017/richdata2" ref="BK57:BY94">
    <sortCondition ref="BL57:BL94"/>
  </sortState>
  <mergeCells count="3">
    <mergeCell ref="C2:L2"/>
    <mergeCell ref="B7:C7"/>
    <mergeCell ref="F7:G7"/>
  </mergeCells>
  <pageMargins left="0.25" right="0.25" top="0.75" bottom="0.75" header="0.3" footer="0.3"/>
  <pageSetup scale="46" fitToHeight="0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01013-A98E-4367-AFA6-D4EF70571EA9}">
  <sheetPr>
    <pageSetUpPr fitToPage="1"/>
  </sheetPr>
  <dimension ref="A1:DI126"/>
  <sheetViews>
    <sheetView showGridLines="0" topLeftCell="A10" zoomScale="85" zoomScaleNormal="85" zoomScaleSheetLayoutView="100" zoomScalePageLayoutView="40" workbookViewId="0">
      <selection activeCell="W36" sqref="W36"/>
    </sheetView>
  </sheetViews>
  <sheetFormatPr defaultColWidth="9.140625" defaultRowHeight="15" customHeight="1" x14ac:dyDescent="0.25"/>
  <cols>
    <col min="1" max="1" width="9.42578125" bestFit="1" customWidth="1"/>
    <col min="2" max="2" width="34.28515625" bestFit="1" customWidth="1"/>
    <col min="3" max="3" width="49.140625" style="11" bestFit="1" customWidth="1"/>
    <col min="4" max="4" width="10.5703125" style="11" customWidth="1"/>
    <col min="5" max="5" width="8" style="11" customWidth="1"/>
    <col min="6" max="6" width="7.42578125" style="11" customWidth="1"/>
    <col min="7" max="7" width="27.42578125" style="11" bestFit="1" customWidth="1"/>
    <col min="8" max="8" width="13.42578125" style="11" bestFit="1" customWidth="1"/>
    <col min="9" max="9" width="4.140625" style="11" bestFit="1" customWidth="1"/>
    <col min="10" max="10" width="4.28515625" style="11" customWidth="1"/>
    <col min="11" max="14" width="15.7109375" style="11" customWidth="1"/>
    <col min="15" max="15" width="4.28515625" style="11" customWidth="1"/>
    <col min="16" max="16" width="6.7109375" style="11" customWidth="1"/>
    <col min="17" max="17" width="8.7109375" style="11" customWidth="1"/>
    <col min="18" max="19" width="9.140625" style="11"/>
    <col min="20" max="23" width="20.7109375" style="11" customWidth="1"/>
    <col min="24" max="25" width="9.140625" style="11"/>
    <col min="26" max="26" width="23.7109375" style="11" customWidth="1"/>
    <col min="27" max="27" width="9.140625" style="11"/>
    <col min="28" max="28" width="9.5703125" style="11" bestFit="1" customWidth="1"/>
    <col min="29" max="34" width="9.140625" style="11"/>
    <col min="35" max="35" width="42.7109375" style="11" customWidth="1"/>
    <col min="36" max="36" width="24.140625" style="11" customWidth="1"/>
    <col min="37" max="39" width="9.140625" style="11"/>
    <col min="40" max="40" width="22.42578125" style="11" customWidth="1"/>
    <col min="41" max="41" width="42.28515625" style="11" customWidth="1"/>
    <col min="42" max="42" width="28.28515625" style="11" customWidth="1"/>
    <col min="43" max="73" width="9.140625" style="11"/>
    <col min="74" max="74" width="43.85546875" style="11" customWidth="1"/>
    <col min="75" max="75" width="25" style="11" customWidth="1"/>
    <col min="76" max="76" width="43.85546875" style="11" customWidth="1"/>
    <col min="77" max="77" width="24.7109375" style="11" customWidth="1"/>
    <col min="78" max="79" width="11.42578125" style="11" customWidth="1"/>
    <col min="80" max="80" width="12" style="11" customWidth="1"/>
    <col min="81" max="81" width="10.85546875" style="13" customWidth="1"/>
    <col min="82" max="82" width="11.7109375" style="11" customWidth="1"/>
    <col min="83" max="83" width="9.5703125" style="11" customWidth="1"/>
    <col min="84" max="84" width="12.7109375" style="11" customWidth="1"/>
    <col min="85" max="85" width="13.5703125" style="11" customWidth="1"/>
    <col min="86" max="86" width="10.140625" style="11" customWidth="1"/>
    <col min="87" max="87" width="13" style="11" customWidth="1"/>
    <col min="88" max="88" width="9.140625" style="11"/>
    <col min="89" max="89" width="10.42578125" style="11" customWidth="1"/>
    <col min="90" max="97" width="9.140625" style="11"/>
    <col min="98" max="98" width="34" style="11" customWidth="1"/>
    <col min="99" max="99" width="9.140625" style="11"/>
    <col min="100" max="100" width="18.140625" style="11" customWidth="1"/>
    <col min="101" max="101" width="19.42578125" style="11" customWidth="1"/>
    <col min="102" max="102" width="12" style="11" customWidth="1"/>
    <col min="103" max="103" width="11.140625" style="11" customWidth="1"/>
    <col min="104" max="104" width="24.42578125" style="11" customWidth="1"/>
    <col min="105" max="105" width="10.85546875" style="11" customWidth="1"/>
    <col min="106" max="106" width="17.140625" style="11" customWidth="1"/>
    <col min="107" max="107" width="21" style="11" customWidth="1"/>
    <col min="108" max="108" width="16.85546875" style="11" customWidth="1"/>
    <col min="109" max="109" width="19.42578125" style="11" customWidth="1"/>
    <col min="110" max="110" width="15" style="11" customWidth="1"/>
    <col min="111" max="111" width="21.28515625" style="11" customWidth="1"/>
    <col min="112" max="113" width="15.5703125" style="11" customWidth="1"/>
    <col min="114" max="16384" width="9.140625" style="11"/>
  </cols>
  <sheetData>
    <row r="1" spans="1:89" customFormat="1" ht="77.25" customHeight="1" x14ac:dyDescent="0.9">
      <c r="A1" s="16"/>
      <c r="B1" s="16"/>
      <c r="C1" s="16"/>
      <c r="D1" s="16"/>
      <c r="E1" s="36" t="s">
        <v>167</v>
      </c>
      <c r="F1" s="36"/>
      <c r="G1" s="36"/>
      <c r="H1" s="36"/>
      <c r="I1" s="36"/>
      <c r="J1" s="36"/>
      <c r="K1" s="36"/>
      <c r="L1" s="36"/>
      <c r="M1" s="16"/>
      <c r="N1" s="16"/>
      <c r="O1" s="16"/>
      <c r="P1" s="16"/>
      <c r="Q1" s="16"/>
      <c r="CC1" s="1"/>
    </row>
    <row r="2" spans="1:89" customFormat="1" ht="27" customHeight="1" x14ac:dyDescent="0.25">
      <c r="A2" s="16"/>
      <c r="B2" s="16"/>
      <c r="C2" s="16"/>
      <c r="D2" s="16"/>
      <c r="E2" s="33"/>
      <c r="F2" s="33"/>
      <c r="G2" s="35"/>
      <c r="H2" s="33"/>
      <c r="I2" s="33"/>
      <c r="J2" s="33"/>
      <c r="K2" s="33"/>
      <c r="L2" s="33"/>
      <c r="M2" s="16"/>
      <c r="N2" s="16"/>
      <c r="O2" s="16"/>
      <c r="P2" s="16"/>
      <c r="Q2" s="16"/>
      <c r="CC2" s="1"/>
    </row>
    <row r="3" spans="1:89" customFormat="1" ht="36.75" customHeight="1" x14ac:dyDescent="0.25">
      <c r="A3" s="16"/>
      <c r="B3" s="16"/>
      <c r="C3" s="16"/>
      <c r="D3" s="16"/>
      <c r="E3" s="33"/>
      <c r="F3" s="33"/>
      <c r="G3" s="33"/>
      <c r="H3" s="33"/>
      <c r="I3" s="33"/>
      <c r="J3" s="33"/>
      <c r="K3" s="33"/>
      <c r="L3" s="33"/>
      <c r="M3" s="16"/>
      <c r="N3" s="16"/>
      <c r="O3" s="16"/>
      <c r="P3" s="16"/>
      <c r="Q3" s="16"/>
      <c r="CC3" s="1"/>
    </row>
    <row r="4" spans="1:89" customFormat="1" ht="20.25" customHeight="1" x14ac:dyDescent="0.25">
      <c r="A4" s="16"/>
      <c r="B4" s="16"/>
      <c r="C4" s="16"/>
      <c r="D4" s="16"/>
      <c r="E4" s="33"/>
      <c r="F4" s="33"/>
      <c r="G4" s="33"/>
      <c r="H4" s="33"/>
      <c r="I4" s="33"/>
      <c r="J4" s="33"/>
      <c r="K4" s="33"/>
      <c r="L4" s="33"/>
      <c r="M4" s="16"/>
      <c r="N4" s="16"/>
      <c r="O4" s="16"/>
      <c r="P4" s="16"/>
      <c r="Q4" s="16"/>
      <c r="CC4" s="1"/>
    </row>
    <row r="5" spans="1:89" customFormat="1" ht="69.75" customHeight="1" x14ac:dyDescent="0.25">
      <c r="C5" s="38" t="s">
        <v>166</v>
      </c>
      <c r="D5" s="50">
        <f>'Pick 2'!D5</f>
        <v>54497</v>
      </c>
      <c r="E5" s="11"/>
      <c r="F5" s="11"/>
      <c r="G5" s="32" t="s">
        <v>168</v>
      </c>
      <c r="H5" s="50">
        <f>'Pick 2'!H5</f>
        <v>4</v>
      </c>
      <c r="I5" s="11"/>
      <c r="J5" s="16"/>
      <c r="K5" s="16"/>
      <c r="L5" s="16"/>
      <c r="M5" s="16"/>
      <c r="N5" s="16"/>
      <c r="O5" s="16"/>
      <c r="P5" s="16"/>
      <c r="Q5" s="16"/>
      <c r="CC5" s="1"/>
    </row>
    <row r="6" spans="1:89" customFormat="1" ht="15.75" thickBot="1" x14ac:dyDescent="0.3">
      <c r="C6" s="11"/>
      <c r="D6" s="11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CC6" s="1"/>
    </row>
    <row r="7" spans="1:89" customFormat="1" ht="21" x14ac:dyDescent="0.35">
      <c r="A7" s="16"/>
      <c r="B7" s="93" t="s">
        <v>0</v>
      </c>
      <c r="C7" s="94"/>
      <c r="D7" s="34"/>
      <c r="E7" s="11"/>
      <c r="F7" s="95" t="s">
        <v>3</v>
      </c>
      <c r="G7" s="96"/>
      <c r="H7" s="17"/>
      <c r="I7" s="17"/>
      <c r="J7" s="17"/>
      <c r="K7" s="11"/>
      <c r="L7" s="11"/>
      <c r="M7" s="17"/>
      <c r="N7" s="98"/>
      <c r="O7" s="98"/>
      <c r="P7" s="98"/>
      <c r="Q7" s="16"/>
      <c r="BW7" s="3"/>
      <c r="BX7" s="3"/>
      <c r="BY7" s="3"/>
      <c r="BZ7" s="3"/>
      <c r="CA7" s="3"/>
      <c r="CB7" s="3"/>
      <c r="CC7" s="10"/>
      <c r="CD7" s="3"/>
      <c r="CE7" s="3"/>
      <c r="CF7" s="3"/>
      <c r="CG7" s="3"/>
      <c r="CH7" s="3"/>
      <c r="CI7" s="3"/>
      <c r="CJ7" s="3"/>
      <c r="CK7" s="3"/>
    </row>
    <row r="8" spans="1:89" customFormat="1" x14ac:dyDescent="0.25">
      <c r="A8" s="16"/>
      <c r="B8" s="18" t="s">
        <v>1</v>
      </c>
      <c r="C8" s="19" t="s">
        <v>2</v>
      </c>
      <c r="D8" s="23"/>
      <c r="E8" s="11"/>
      <c r="F8" s="18" t="s">
        <v>75</v>
      </c>
      <c r="G8" s="19"/>
      <c r="H8" s="16"/>
      <c r="I8" s="16"/>
      <c r="J8" s="16"/>
      <c r="K8" s="11"/>
      <c r="L8" s="11"/>
      <c r="M8" s="16"/>
      <c r="N8" s="16"/>
      <c r="O8" s="16"/>
      <c r="P8" s="16"/>
      <c r="Q8" s="16"/>
      <c r="BU8" s="1"/>
      <c r="BW8" s="1"/>
      <c r="BX8" s="9"/>
      <c r="BY8" s="4"/>
      <c r="BZ8" s="5"/>
      <c r="CA8" s="6"/>
      <c r="CB8" s="6"/>
      <c r="CC8" s="4"/>
      <c r="CD8" s="7"/>
      <c r="CE8" s="6"/>
      <c r="CF8" s="5"/>
      <c r="CG8" s="4"/>
      <c r="CH8" s="8"/>
      <c r="CI8" s="4"/>
      <c r="CJ8" s="4"/>
      <c r="CK8" s="4"/>
    </row>
    <row r="9" spans="1:89" customFormat="1" x14ac:dyDescent="0.25">
      <c r="A9" s="16"/>
      <c r="B9" s="20">
        <v>23403</v>
      </c>
      <c r="C9" s="19" t="s">
        <v>19</v>
      </c>
      <c r="D9" s="23"/>
      <c r="E9" s="11"/>
      <c r="F9" s="20">
        <v>1</v>
      </c>
      <c r="G9" s="19" t="s">
        <v>74</v>
      </c>
      <c r="H9" s="16"/>
      <c r="I9" s="16"/>
      <c r="J9" s="16"/>
      <c r="K9" s="11"/>
      <c r="L9" s="11"/>
      <c r="M9" s="16"/>
      <c r="N9" s="16"/>
      <c r="O9" s="16"/>
      <c r="P9" s="16"/>
      <c r="Q9" s="16"/>
      <c r="BU9" s="1"/>
      <c r="BW9" s="1"/>
      <c r="BX9" s="9"/>
      <c r="BY9" s="4"/>
      <c r="BZ9" s="5"/>
      <c r="CA9" s="6"/>
      <c r="CB9" s="6"/>
      <c r="CC9" s="4"/>
      <c r="CD9" s="7"/>
      <c r="CE9" s="6"/>
      <c r="CF9" s="5"/>
      <c r="CG9" s="4"/>
      <c r="CH9" s="8"/>
      <c r="CI9" s="4"/>
      <c r="CJ9" s="4"/>
      <c r="CK9" s="4"/>
    </row>
    <row r="10" spans="1:89" customFormat="1" x14ac:dyDescent="0.25">
      <c r="A10" s="16"/>
      <c r="B10" s="20">
        <v>23404</v>
      </c>
      <c r="C10" s="19" t="s">
        <v>17</v>
      </c>
      <c r="D10" s="23"/>
      <c r="E10" s="11"/>
      <c r="F10" s="20">
        <v>2</v>
      </c>
      <c r="G10" s="19" t="s">
        <v>12</v>
      </c>
      <c r="H10" s="16"/>
      <c r="I10" s="16"/>
      <c r="J10" s="16"/>
      <c r="K10" s="11"/>
      <c r="L10" s="11"/>
      <c r="M10" s="16"/>
      <c r="N10" s="16"/>
      <c r="O10" s="16"/>
      <c r="P10" s="16"/>
      <c r="Q10" s="16"/>
      <c r="BU10" s="1"/>
      <c r="BW10" s="1"/>
      <c r="BX10" s="9"/>
      <c r="BY10" s="4"/>
      <c r="BZ10" s="5"/>
      <c r="CA10" s="6"/>
      <c r="CB10" s="6"/>
      <c r="CC10" s="4"/>
      <c r="CD10" s="6"/>
      <c r="CE10" s="6"/>
      <c r="CF10" s="5"/>
      <c r="CG10" s="5"/>
      <c r="CH10" s="8"/>
      <c r="CI10" s="5"/>
      <c r="CJ10" s="4"/>
      <c r="CK10" s="5"/>
    </row>
    <row r="11" spans="1:89" customFormat="1" x14ac:dyDescent="0.25">
      <c r="A11" s="16"/>
      <c r="B11" s="20">
        <v>23409</v>
      </c>
      <c r="C11" s="19" t="s">
        <v>20</v>
      </c>
      <c r="D11" s="23"/>
      <c r="E11" s="11"/>
      <c r="F11" s="20">
        <v>3</v>
      </c>
      <c r="G11" s="19" t="s">
        <v>10</v>
      </c>
      <c r="H11" s="16"/>
      <c r="I11" s="16"/>
      <c r="J11" s="16"/>
      <c r="K11" s="11"/>
      <c r="L11" s="11"/>
      <c r="M11" s="16"/>
      <c r="N11" s="16"/>
      <c r="O11" s="16"/>
      <c r="P11" s="16"/>
      <c r="Q11" s="16"/>
      <c r="BU11" s="1"/>
      <c r="BW11" s="1"/>
      <c r="BX11" s="9"/>
      <c r="BY11" s="4"/>
      <c r="BZ11" s="5"/>
      <c r="CA11" s="6"/>
      <c r="CB11" s="6"/>
      <c r="CC11" s="4"/>
      <c r="CD11" s="7"/>
      <c r="CE11" s="6"/>
      <c r="CF11" s="5"/>
      <c r="CG11" s="4"/>
      <c r="CH11" s="8"/>
      <c r="CI11" s="4"/>
      <c r="CJ11" s="5"/>
      <c r="CK11" s="4"/>
    </row>
    <row r="12" spans="1:89" customFormat="1" x14ac:dyDescent="0.25">
      <c r="A12" s="16"/>
      <c r="B12" s="20">
        <v>23415</v>
      </c>
      <c r="C12" s="19" t="s">
        <v>14</v>
      </c>
      <c r="D12" s="23"/>
      <c r="E12" s="11"/>
      <c r="F12" s="20">
        <v>4</v>
      </c>
      <c r="G12" s="19" t="s">
        <v>5</v>
      </c>
      <c r="H12" s="16"/>
      <c r="I12" s="16"/>
      <c r="J12" s="16"/>
      <c r="K12" s="11"/>
      <c r="L12" s="11"/>
      <c r="M12" s="16"/>
      <c r="N12" s="16"/>
      <c r="O12" s="16"/>
      <c r="P12" s="16"/>
      <c r="Q12" s="16"/>
      <c r="BU12" s="1"/>
      <c r="BW12" s="1"/>
      <c r="BX12" s="9"/>
      <c r="BY12" s="4"/>
      <c r="BZ12" s="4"/>
      <c r="CA12" s="7"/>
      <c r="CB12" s="7"/>
      <c r="CC12" s="4"/>
      <c r="CD12" s="7"/>
      <c r="CE12" s="7"/>
      <c r="CF12" s="4"/>
      <c r="CG12" s="4"/>
      <c r="CH12" s="8"/>
      <c r="CI12" s="4"/>
      <c r="CJ12" s="4"/>
      <c r="CK12" s="4"/>
    </row>
    <row r="13" spans="1:89" customFormat="1" x14ac:dyDescent="0.25">
      <c r="A13" s="16"/>
      <c r="B13" s="20">
        <v>23417</v>
      </c>
      <c r="C13" s="19" t="s">
        <v>15</v>
      </c>
      <c r="D13" s="23"/>
      <c r="E13" s="11"/>
      <c r="F13" s="20">
        <v>5</v>
      </c>
      <c r="G13" s="19" t="s">
        <v>8</v>
      </c>
      <c r="H13" s="16"/>
      <c r="I13" s="16"/>
      <c r="J13" s="16"/>
      <c r="K13" s="11"/>
      <c r="L13" s="11"/>
      <c r="M13" s="16"/>
      <c r="N13" s="16"/>
      <c r="O13" s="16"/>
      <c r="P13" s="16"/>
      <c r="Q13" s="16"/>
      <c r="BU13" s="1"/>
      <c r="BW13" s="1"/>
      <c r="BX13" s="9"/>
      <c r="BY13" s="4"/>
      <c r="BZ13" s="5"/>
      <c r="CA13" s="6"/>
      <c r="CB13" s="6"/>
      <c r="CC13" s="4"/>
      <c r="CD13" s="7"/>
      <c r="CE13" s="6"/>
      <c r="CF13" s="5"/>
      <c r="CG13" s="4"/>
      <c r="CH13" s="8"/>
      <c r="CI13" s="4"/>
      <c r="CJ13" s="5"/>
      <c r="CK13" s="4"/>
    </row>
    <row r="14" spans="1:89" customFormat="1" x14ac:dyDescent="0.25">
      <c r="A14" s="16"/>
      <c r="B14" s="20">
        <v>43403</v>
      </c>
      <c r="C14" s="19" t="s">
        <v>21</v>
      </c>
      <c r="D14" s="23"/>
      <c r="E14" s="11"/>
      <c r="F14" s="20">
        <v>6</v>
      </c>
      <c r="G14" s="19" t="s">
        <v>13</v>
      </c>
      <c r="H14" s="16"/>
      <c r="I14" s="16"/>
      <c r="J14" s="16"/>
      <c r="K14" s="11"/>
      <c r="L14" s="11"/>
      <c r="M14" s="16"/>
      <c r="N14" s="16"/>
      <c r="O14" s="16"/>
      <c r="P14" s="16"/>
      <c r="Q14" s="16"/>
      <c r="BU14" s="1"/>
      <c r="BW14" s="1"/>
      <c r="BX14" s="9"/>
      <c r="BY14" s="4"/>
      <c r="BZ14" s="5"/>
      <c r="CA14" s="6"/>
      <c r="CB14" s="6"/>
      <c r="CC14" s="4"/>
      <c r="CD14" s="7"/>
      <c r="CE14" s="6"/>
      <c r="CF14" s="5"/>
      <c r="CG14" s="4"/>
      <c r="CH14" s="8"/>
      <c r="CI14" s="4"/>
      <c r="CJ14" s="4"/>
      <c r="CK14" s="4"/>
    </row>
    <row r="15" spans="1:89" customFormat="1" x14ac:dyDescent="0.25">
      <c r="A15" s="16"/>
      <c r="B15" s="20">
        <v>43407</v>
      </c>
      <c r="C15" s="19" t="s">
        <v>21</v>
      </c>
      <c r="D15" s="23"/>
      <c r="E15" s="11"/>
      <c r="F15" s="20">
        <v>7</v>
      </c>
      <c r="G15" s="19" t="s">
        <v>78</v>
      </c>
      <c r="H15" s="16"/>
      <c r="I15" s="16"/>
      <c r="J15" s="16"/>
      <c r="K15" s="11"/>
      <c r="L15" s="11"/>
      <c r="M15" s="16"/>
      <c r="N15" s="16"/>
      <c r="O15" s="16"/>
      <c r="P15" s="16"/>
      <c r="Q15" s="16"/>
      <c r="BU15" s="1"/>
      <c r="BW15" s="1"/>
      <c r="BX15" s="9"/>
      <c r="BY15" s="4"/>
      <c r="BZ15" s="4"/>
      <c r="CA15" s="7"/>
      <c r="CB15" s="7"/>
      <c r="CC15" s="4"/>
      <c r="CD15" s="7"/>
      <c r="CE15" s="7"/>
      <c r="CF15" s="4"/>
      <c r="CG15" s="4"/>
      <c r="CH15" s="8"/>
      <c r="CI15" s="4"/>
      <c r="CJ15" s="4"/>
      <c r="CK15" s="4"/>
    </row>
    <row r="16" spans="1:89" customFormat="1" x14ac:dyDescent="0.25">
      <c r="A16" s="16"/>
      <c r="B16" s="20">
        <v>43404</v>
      </c>
      <c r="C16" s="19" t="s">
        <v>18</v>
      </c>
      <c r="D16" s="23"/>
      <c r="E16" s="11"/>
      <c r="F16" s="20">
        <v>8</v>
      </c>
      <c r="G16" s="19" t="s">
        <v>9</v>
      </c>
      <c r="H16" s="16"/>
      <c r="I16" s="16"/>
      <c r="J16" s="16"/>
      <c r="K16" s="11"/>
      <c r="L16" s="11"/>
      <c r="M16" s="16"/>
      <c r="N16" s="16"/>
      <c r="O16" s="16"/>
      <c r="P16" s="16"/>
      <c r="Q16" s="16"/>
      <c r="BU16" s="1"/>
      <c r="BW16" s="1"/>
      <c r="BX16" s="9"/>
      <c r="BY16" s="4"/>
      <c r="BZ16" s="4"/>
      <c r="CA16" s="7"/>
      <c r="CB16" s="7"/>
      <c r="CC16" s="4"/>
      <c r="CD16" s="7"/>
      <c r="CE16" s="7"/>
      <c r="CF16" s="4"/>
      <c r="CG16" s="4"/>
      <c r="CH16" s="8"/>
      <c r="CI16" s="4"/>
      <c r="CJ16" s="4"/>
      <c r="CK16" s="4"/>
    </row>
    <row r="17" spans="1:89" customFormat="1" x14ac:dyDescent="0.25">
      <c r="A17" s="16"/>
      <c r="B17" s="20">
        <v>43415</v>
      </c>
      <c r="C17" s="19" t="s">
        <v>22</v>
      </c>
      <c r="D17" s="23"/>
      <c r="E17" s="11"/>
      <c r="F17" s="20">
        <v>9</v>
      </c>
      <c r="G17" s="19" t="s">
        <v>7</v>
      </c>
      <c r="H17" s="16"/>
      <c r="I17" s="16"/>
      <c r="J17" s="16"/>
      <c r="K17" s="11"/>
      <c r="L17" s="11"/>
      <c r="M17" s="16"/>
      <c r="N17" s="16"/>
      <c r="O17" s="16"/>
      <c r="P17" s="16"/>
      <c r="Q17" s="16"/>
      <c r="BU17" s="1"/>
      <c r="BW17" s="1"/>
      <c r="BX17" s="2"/>
      <c r="BY17" s="4"/>
      <c r="BZ17" s="5"/>
      <c r="CA17" s="6"/>
      <c r="CB17" s="6"/>
      <c r="CC17" s="4"/>
      <c r="CD17" s="7"/>
      <c r="CE17" s="7"/>
      <c r="CF17" s="4"/>
      <c r="CG17" s="4"/>
      <c r="CH17" s="8"/>
      <c r="CI17" s="4"/>
      <c r="CJ17" s="4"/>
      <c r="CK17" s="4"/>
    </row>
    <row r="18" spans="1:89" customFormat="1" x14ac:dyDescent="0.25">
      <c r="A18" s="16"/>
      <c r="B18" s="20">
        <v>43424</v>
      </c>
      <c r="C18" s="19" t="s">
        <v>16</v>
      </c>
      <c r="D18" s="23"/>
      <c r="E18" s="11"/>
      <c r="F18" s="20">
        <v>10</v>
      </c>
      <c r="G18" s="19" t="s">
        <v>4</v>
      </c>
      <c r="H18" s="16"/>
      <c r="I18" s="16"/>
      <c r="J18" s="16"/>
      <c r="K18" s="11"/>
      <c r="L18" s="11"/>
      <c r="M18" s="16"/>
      <c r="N18" s="16"/>
      <c r="O18" s="16"/>
      <c r="P18" s="16"/>
      <c r="Q18" s="16"/>
      <c r="BU18" s="1"/>
      <c r="BW18" s="1"/>
      <c r="BX18" s="2"/>
      <c r="BY18" s="4"/>
      <c r="BZ18" s="5"/>
      <c r="CA18" s="6"/>
      <c r="CB18" s="6"/>
      <c r="CC18" s="4"/>
      <c r="CD18" s="7"/>
      <c r="CE18" s="7"/>
      <c r="CF18" s="4"/>
      <c r="CG18" s="4"/>
      <c r="CH18" s="8"/>
      <c r="CI18" s="4"/>
      <c r="CJ18" s="4"/>
      <c r="CK18" s="4"/>
    </row>
    <row r="19" spans="1:89" customFormat="1" x14ac:dyDescent="0.25">
      <c r="A19" s="16"/>
      <c r="B19" s="20">
        <v>54409</v>
      </c>
      <c r="C19" s="19" t="s">
        <v>26</v>
      </c>
      <c r="D19" s="23"/>
      <c r="E19" s="11"/>
      <c r="F19" s="20">
        <v>11</v>
      </c>
      <c r="G19" s="19" t="s">
        <v>11</v>
      </c>
      <c r="H19" s="16"/>
      <c r="I19" s="16"/>
      <c r="J19" s="16"/>
      <c r="K19" s="11"/>
      <c r="L19" s="11"/>
      <c r="M19" s="16"/>
      <c r="N19" s="16"/>
      <c r="O19" s="16"/>
      <c r="P19" s="16"/>
      <c r="Q19" s="16"/>
      <c r="BU19" s="1"/>
      <c r="BW19" s="1"/>
      <c r="BX19" s="2"/>
      <c r="BY19" s="4"/>
      <c r="BZ19" s="4"/>
      <c r="CA19" s="6"/>
      <c r="CB19" s="6"/>
      <c r="CC19" s="4"/>
      <c r="CD19" s="7"/>
      <c r="CE19" s="7"/>
      <c r="CF19" s="4"/>
      <c r="CG19" s="4"/>
      <c r="CH19" s="8"/>
      <c r="CI19" s="4"/>
      <c r="CJ19" s="4"/>
      <c r="CK19" s="4"/>
    </row>
    <row r="20" spans="1:89" customFormat="1" x14ac:dyDescent="0.25">
      <c r="A20" s="16"/>
      <c r="B20" s="20">
        <v>54410</v>
      </c>
      <c r="C20" s="19" t="s">
        <v>28</v>
      </c>
      <c r="D20" s="23"/>
      <c r="E20" s="11"/>
      <c r="F20" s="20">
        <v>12</v>
      </c>
      <c r="G20" s="19" t="s">
        <v>6</v>
      </c>
      <c r="H20" s="16"/>
      <c r="I20" s="16"/>
      <c r="J20" s="16"/>
      <c r="K20" s="11"/>
      <c r="L20" s="11"/>
      <c r="M20" s="16"/>
      <c r="N20" s="16"/>
      <c r="O20" s="16"/>
      <c r="P20" s="16"/>
      <c r="Q20" s="16"/>
      <c r="BU20" s="1"/>
      <c r="BW20" s="1"/>
      <c r="BX20" s="9"/>
      <c r="BY20" s="4"/>
      <c r="BZ20" s="5"/>
      <c r="CA20" s="6"/>
      <c r="CB20" s="6"/>
      <c r="CC20" s="4"/>
      <c r="CD20" s="7"/>
      <c r="CE20" s="7"/>
      <c r="CF20" s="4"/>
      <c r="CG20" s="4"/>
      <c r="CH20" s="8"/>
      <c r="CI20" s="4"/>
      <c r="CJ20" s="4"/>
      <c r="CK20" s="4"/>
    </row>
    <row r="21" spans="1:89" customFormat="1" x14ac:dyDescent="0.25">
      <c r="A21" s="16"/>
      <c r="B21" s="20">
        <v>54427</v>
      </c>
      <c r="C21" s="19" t="s">
        <v>27</v>
      </c>
      <c r="D21" s="23"/>
      <c r="E21" s="11"/>
      <c r="F21" s="20">
        <v>13</v>
      </c>
      <c r="G21" s="19" t="s">
        <v>101</v>
      </c>
      <c r="H21" s="16"/>
      <c r="I21" s="16"/>
      <c r="J21" s="16"/>
      <c r="K21" s="11"/>
      <c r="L21" s="11"/>
      <c r="M21" s="16"/>
      <c r="N21" s="16"/>
      <c r="O21" s="16"/>
      <c r="P21" s="16"/>
      <c r="Q21" s="16"/>
      <c r="BU21" s="1"/>
      <c r="BW21" s="1"/>
      <c r="BX21" s="2"/>
      <c r="BY21" s="4"/>
      <c r="BZ21" s="5"/>
      <c r="CA21" s="6"/>
      <c r="CB21" s="6"/>
      <c r="CC21" s="4"/>
      <c r="CD21" s="7"/>
      <c r="CE21" s="7"/>
      <c r="CF21" s="4"/>
      <c r="CG21" s="4"/>
      <c r="CH21" s="8"/>
      <c r="CI21" s="4"/>
      <c r="CJ21" s="4"/>
      <c r="CK21" s="4"/>
    </row>
    <row r="22" spans="1:89" customFormat="1" x14ac:dyDescent="0.25">
      <c r="A22" s="16"/>
      <c r="B22" s="20">
        <v>54453</v>
      </c>
      <c r="C22" s="19" t="s">
        <v>30</v>
      </c>
      <c r="D22" s="23"/>
      <c r="E22" s="11"/>
      <c r="F22" s="20">
        <v>14</v>
      </c>
      <c r="G22" s="19" t="s">
        <v>102</v>
      </c>
      <c r="H22" s="16"/>
      <c r="I22" s="16"/>
      <c r="J22" s="16"/>
      <c r="K22" s="11"/>
      <c r="L22" s="11"/>
      <c r="M22" s="16"/>
      <c r="N22" s="16"/>
      <c r="O22" s="16"/>
      <c r="P22" s="16"/>
      <c r="Q22" s="16"/>
      <c r="BU22" s="1"/>
      <c r="BW22" s="1"/>
      <c r="BX22" s="9"/>
      <c r="BY22" s="4"/>
      <c r="BZ22" s="4"/>
      <c r="CA22" s="7"/>
      <c r="CB22" s="7"/>
      <c r="CC22" s="4"/>
      <c r="CD22" s="7"/>
      <c r="CE22" s="7"/>
      <c r="CF22" s="4"/>
      <c r="CG22" s="4"/>
      <c r="CH22" s="8"/>
      <c r="CI22" s="4"/>
      <c r="CJ22" s="4"/>
      <c r="CK22" s="4"/>
    </row>
    <row r="23" spans="1:89" customFormat="1" x14ac:dyDescent="0.25">
      <c r="A23" s="16"/>
      <c r="B23" s="20">
        <v>54454</v>
      </c>
      <c r="C23" s="19" t="s">
        <v>29</v>
      </c>
      <c r="D23" s="23"/>
      <c r="E23" s="11"/>
      <c r="F23" s="20">
        <v>15</v>
      </c>
      <c r="G23" s="19" t="s">
        <v>103</v>
      </c>
      <c r="H23" s="16"/>
      <c r="I23" s="16"/>
      <c r="J23" s="16"/>
      <c r="K23" s="11"/>
      <c r="L23" s="11"/>
      <c r="M23" s="16"/>
      <c r="N23" s="16"/>
      <c r="O23" s="16"/>
      <c r="P23" s="16"/>
      <c r="Q23" s="16"/>
      <c r="BU23" s="1"/>
      <c r="BW23" s="1"/>
      <c r="BX23" s="2"/>
      <c r="BY23" s="4"/>
      <c r="BZ23" s="5"/>
      <c r="CA23" s="6"/>
      <c r="CB23" s="6"/>
      <c r="CC23" s="4"/>
      <c r="CD23" s="7"/>
      <c r="CE23" s="6"/>
      <c r="CF23" s="5"/>
      <c r="CG23" s="4"/>
      <c r="CH23" s="8"/>
      <c r="CI23" s="4"/>
      <c r="CJ23" s="5"/>
      <c r="CK23" s="5"/>
    </row>
    <row r="24" spans="1:89" customFormat="1" ht="15.75" thickBot="1" x14ac:dyDescent="0.3">
      <c r="A24" s="16"/>
      <c r="B24" s="20">
        <v>54485</v>
      </c>
      <c r="C24" s="19" t="s">
        <v>23</v>
      </c>
      <c r="D24" s="23"/>
      <c r="E24" s="11"/>
      <c r="F24" s="31">
        <v>16</v>
      </c>
      <c r="G24" s="21" t="s">
        <v>104</v>
      </c>
      <c r="H24" s="16"/>
      <c r="I24" s="16"/>
      <c r="J24" s="16"/>
      <c r="K24" s="11"/>
      <c r="L24" s="11"/>
      <c r="M24" s="16"/>
      <c r="N24" s="16"/>
      <c r="O24" s="16"/>
      <c r="P24" s="16"/>
      <c r="Q24" s="16"/>
      <c r="BU24" s="1"/>
      <c r="BW24" s="1"/>
      <c r="BX24" s="9"/>
      <c r="BY24" s="4"/>
      <c r="BZ24" s="4"/>
      <c r="CA24" s="7"/>
      <c r="CB24" s="7"/>
      <c r="CC24" s="4"/>
      <c r="CD24" s="7"/>
      <c r="CE24" s="7"/>
      <c r="CF24" s="4"/>
      <c r="CG24" s="4"/>
      <c r="CH24" s="8"/>
      <c r="CI24" s="4"/>
      <c r="CJ24" s="4"/>
      <c r="CK24" s="4"/>
    </row>
    <row r="25" spans="1:89" x14ac:dyDescent="0.25">
      <c r="A25" s="16"/>
      <c r="B25" s="20">
        <v>54487</v>
      </c>
      <c r="C25" s="19" t="s">
        <v>25</v>
      </c>
      <c r="D25" s="23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BX25" s="12"/>
      <c r="BY25" s="12"/>
      <c r="BZ25" s="12"/>
      <c r="CA25" s="12"/>
      <c r="CB25" s="12"/>
    </row>
    <row r="26" spans="1:89" x14ac:dyDescent="0.25">
      <c r="A26" s="16"/>
      <c r="B26" s="20">
        <v>54497</v>
      </c>
      <c r="C26" s="19" t="s">
        <v>24</v>
      </c>
      <c r="D26" s="23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BX26" s="12"/>
      <c r="BY26" s="12"/>
      <c r="BZ26" s="12"/>
      <c r="CA26" s="12"/>
      <c r="CB26" s="12"/>
    </row>
    <row r="27" spans="1:89" ht="15.75" thickBot="1" x14ac:dyDescent="0.3">
      <c r="A27" s="16"/>
      <c r="B27" s="31">
        <v>94403</v>
      </c>
      <c r="C27" s="21" t="s">
        <v>98</v>
      </c>
      <c r="D27" s="22"/>
      <c r="E27" s="23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BX27" s="12"/>
      <c r="BY27" s="12"/>
      <c r="BZ27" s="12"/>
      <c r="CA27" s="12"/>
      <c r="CB27" s="12"/>
    </row>
    <row r="28" spans="1:89" x14ac:dyDescent="0.25">
      <c r="A28" s="16"/>
      <c r="B28" s="16"/>
      <c r="C28" s="22"/>
      <c r="D28" s="22"/>
      <c r="E28" s="23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BX28" s="12"/>
      <c r="BY28" s="12"/>
      <c r="BZ28" s="12"/>
      <c r="CA28" s="12"/>
      <c r="CB28" s="12"/>
    </row>
    <row r="29" spans="1:89" x14ac:dyDescent="0.25">
      <c r="A29" s="16"/>
      <c r="B29" s="16"/>
      <c r="C29" s="22"/>
      <c r="K29" s="16"/>
      <c r="L29" s="16"/>
      <c r="M29" s="16"/>
      <c r="N29" s="16"/>
      <c r="O29" s="16"/>
      <c r="P29" s="16"/>
      <c r="Q29" s="16"/>
      <c r="BX29" s="12"/>
      <c r="BY29" s="12"/>
      <c r="BZ29" s="12"/>
      <c r="CA29" s="12"/>
      <c r="CB29" s="12"/>
    </row>
    <row r="30" spans="1:89" ht="23.25" x14ac:dyDescent="0.25">
      <c r="A30" s="16"/>
      <c r="O30" s="16"/>
      <c r="P30" s="16"/>
      <c r="Q30" s="16"/>
      <c r="T30" s="97" t="str">
        <f>IF($D$5=0," ",VLOOKUP($D$5,$BU$78:$BV$96,2,FALSE))</f>
        <v>Artisan Spicy MWWM Chicken Tenders</v>
      </c>
      <c r="U30" s="97"/>
      <c r="V30" s="97"/>
      <c r="W30" s="97"/>
      <c r="BX30" s="12"/>
      <c r="BY30" s="12"/>
      <c r="BZ30" s="12"/>
      <c r="CA30" s="12"/>
      <c r="CB30" s="12"/>
    </row>
    <row r="31" spans="1:89" ht="21.75" customHeight="1" x14ac:dyDescent="0.25">
      <c r="A31" s="16"/>
      <c r="O31" s="16"/>
      <c r="P31" s="16"/>
      <c r="Q31" s="16"/>
      <c r="T31" s="99" t="s">
        <v>48</v>
      </c>
      <c r="U31" s="99"/>
      <c r="V31" s="99"/>
      <c r="W31" s="99"/>
      <c r="BX31" s="12"/>
      <c r="BY31" s="12"/>
      <c r="BZ31" s="12"/>
      <c r="CA31" s="12"/>
      <c r="CB31" s="12"/>
    </row>
    <row r="32" spans="1:89" ht="23.25" customHeight="1" x14ac:dyDescent="0.25">
      <c r="A32" s="16"/>
      <c r="I32" s="16"/>
      <c r="J32" s="16"/>
      <c r="T32" s="97" t="str">
        <f>IF($H$5=0," ",VLOOKUP($H$5,$BU$96:$BV$112,2,FALSE))</f>
        <v>Mango Masala Dip</v>
      </c>
      <c r="U32" s="97"/>
      <c r="V32" s="97"/>
      <c r="W32" s="97"/>
      <c r="BS32" s="12"/>
      <c r="BT32" s="12"/>
      <c r="BU32" s="12"/>
      <c r="BV32" s="12"/>
      <c r="BW32" s="12"/>
      <c r="BX32" s="13"/>
      <c r="CC32" s="11"/>
    </row>
    <row r="33" spans="1:81" ht="21" customHeight="1" x14ac:dyDescent="0.35">
      <c r="A33" s="16"/>
      <c r="D33" s="12"/>
      <c r="E33" s="23"/>
      <c r="I33" s="16"/>
      <c r="J33" s="16"/>
      <c r="T33" s="100" t="s">
        <v>165</v>
      </c>
      <c r="U33" s="100"/>
      <c r="V33" s="100"/>
      <c r="W33" s="100"/>
      <c r="BS33" s="12"/>
      <c r="BX33" s="13"/>
      <c r="CC33" s="11"/>
    </row>
    <row r="34" spans="1:81" ht="93.75" customHeight="1" x14ac:dyDescent="0.3">
      <c r="A34" s="16"/>
      <c r="D34" s="23"/>
      <c r="E34" s="12"/>
      <c r="I34" s="16"/>
      <c r="J34" s="16"/>
      <c r="T34" s="37" t="s">
        <v>95</v>
      </c>
      <c r="U34" s="37" t="s">
        <v>96</v>
      </c>
      <c r="V34" s="37" t="s">
        <v>62</v>
      </c>
      <c r="W34" s="37" t="s">
        <v>97</v>
      </c>
      <c r="BS34" s="12"/>
      <c r="BX34" s="13"/>
      <c r="CC34" s="11"/>
    </row>
    <row r="35" spans="1:81" ht="65.25" customHeight="1" x14ac:dyDescent="0.25">
      <c r="A35" s="16"/>
      <c r="D35" s="23"/>
      <c r="E35" s="12"/>
      <c r="I35" s="16"/>
      <c r="J35" s="16"/>
      <c r="T35" s="73">
        <f>IF($D$5=0," ",VLOOKUP($D$5,$BU$77:$CB$96,6,FALSE))</f>
        <v>2</v>
      </c>
      <c r="U35" s="73">
        <f>IF($D$5=0," ",VLOOKUP($D$5,$BU$77:$CB$96,7,FALSE))</f>
        <v>1</v>
      </c>
      <c r="V35" s="72">
        <f>IF($H$5=0," ",VLOOKUP($H$5,$BU$97:$CB$112,8,FALSE))</f>
        <v>0</v>
      </c>
      <c r="W35" s="74" t="str">
        <f>IF(BY126=0," ",IF(BY126=4,"yes","no"))</f>
        <v>yes</v>
      </c>
      <c r="BS35" s="12"/>
      <c r="BX35" s="13"/>
      <c r="CC35" s="11"/>
    </row>
    <row r="36" spans="1:81" x14ac:dyDescent="0.25">
      <c r="A36" s="16"/>
      <c r="D36" s="12"/>
      <c r="E36" s="12"/>
      <c r="I36" s="16"/>
      <c r="BS36" s="12"/>
      <c r="BX36" s="13"/>
      <c r="CC36" s="11"/>
    </row>
    <row r="37" spans="1:81" x14ac:dyDescent="0.25">
      <c r="A37" s="16"/>
      <c r="D37" s="24"/>
      <c r="E37" s="24"/>
      <c r="I37" s="16"/>
      <c r="BS37" s="12"/>
      <c r="BX37" s="13"/>
      <c r="CC37" s="11"/>
    </row>
    <row r="38" spans="1:81" x14ac:dyDescent="0.25">
      <c r="A38" s="16"/>
      <c r="D38" s="24"/>
      <c r="E38" s="24"/>
      <c r="I38" s="23"/>
      <c r="O38" s="16"/>
      <c r="P38" s="16"/>
      <c r="Q38" s="16"/>
      <c r="BX38" s="12"/>
    </row>
    <row r="39" spans="1:81" ht="26.25" x14ac:dyDescent="0.4">
      <c r="A39" s="16"/>
      <c r="I39" s="23"/>
      <c r="O39" s="16"/>
      <c r="P39" s="16"/>
      <c r="Q39" s="16"/>
      <c r="Z39" s="101" t="s">
        <v>33</v>
      </c>
      <c r="AA39" s="101"/>
      <c r="AB39" s="101"/>
      <c r="AC39" s="101"/>
      <c r="BX39" s="12"/>
    </row>
    <row r="40" spans="1:81" ht="26.25" x14ac:dyDescent="0.4">
      <c r="A40" s="16"/>
      <c r="O40" s="16"/>
      <c r="P40" s="16"/>
      <c r="Q40" s="16"/>
      <c r="Z40" s="39"/>
      <c r="AA40" s="40" t="s">
        <v>169</v>
      </c>
      <c r="AB40" s="41">
        <f>IF(CC$117=0,0,CC$117)</f>
        <v>267</v>
      </c>
      <c r="AC40" s="39"/>
    </row>
    <row r="41" spans="1:81" ht="26.25" x14ac:dyDescent="0.4">
      <c r="A41" s="16"/>
      <c r="G41" s="27"/>
      <c r="H41" s="27"/>
      <c r="O41" s="16"/>
      <c r="P41" s="16"/>
      <c r="Q41" s="16"/>
      <c r="Z41" s="39"/>
      <c r="AA41" s="40" t="s">
        <v>170</v>
      </c>
      <c r="AB41" s="41">
        <f>IF(CD$117=0,0,CD$117)</f>
        <v>10.33</v>
      </c>
      <c r="AC41" s="39"/>
    </row>
    <row r="42" spans="1:81" ht="26.25" x14ac:dyDescent="0.4">
      <c r="A42" s="16"/>
      <c r="F42" s="27"/>
      <c r="G42" s="30"/>
      <c r="H42" s="16"/>
      <c r="I42" s="27"/>
      <c r="N42" s="16"/>
      <c r="O42" s="16"/>
      <c r="P42" s="16"/>
      <c r="Q42" s="16"/>
      <c r="Z42" s="39"/>
      <c r="AA42" s="40" t="s">
        <v>171</v>
      </c>
      <c r="AB42" s="41">
        <f>IF(CE$117=0,0,CE$117)</f>
        <v>2.0499999999999998</v>
      </c>
      <c r="AC42" s="39"/>
    </row>
    <row r="43" spans="1:81" ht="26.25" x14ac:dyDescent="0.4">
      <c r="A43" s="16"/>
      <c r="G43" s="26"/>
      <c r="H43" s="16"/>
      <c r="I43" s="16"/>
      <c r="N43" s="16"/>
      <c r="Z43" s="39"/>
      <c r="AA43" s="40" t="s">
        <v>172</v>
      </c>
      <c r="AB43" s="41">
        <f>IF(CF$117=0,0,CF$117)</f>
        <v>0</v>
      </c>
      <c r="AC43" s="39"/>
      <c r="BZ43" s="13"/>
      <c r="CC43" s="11"/>
    </row>
    <row r="44" spans="1:81" ht="26.25" x14ac:dyDescent="0.4">
      <c r="A44" s="16"/>
      <c r="H44" s="16"/>
      <c r="I44" s="16"/>
      <c r="Z44" s="39"/>
      <c r="AA44" s="40" t="s">
        <v>173</v>
      </c>
      <c r="AB44" s="41">
        <f>IF(CG$117=0," ",CG$117)</f>
        <v>52</v>
      </c>
      <c r="AC44" s="39"/>
      <c r="BZ44" s="13"/>
      <c r="CC44" s="11"/>
    </row>
    <row r="45" spans="1:81" ht="26.25" x14ac:dyDescent="0.4">
      <c r="A45" s="16"/>
      <c r="Z45" s="39"/>
      <c r="AA45" s="40" t="s">
        <v>174</v>
      </c>
      <c r="AB45" s="41">
        <f>IF(CH$117=0,0,CH$117)</f>
        <v>381</v>
      </c>
      <c r="AC45" s="39"/>
      <c r="BZ45" s="13"/>
      <c r="CC45" s="11"/>
    </row>
    <row r="46" spans="1:81" ht="26.25" x14ac:dyDescent="0.4">
      <c r="A46" s="16"/>
      <c r="Z46" s="39"/>
      <c r="AA46" s="40" t="s">
        <v>175</v>
      </c>
      <c r="AB46" s="41">
        <f>IF(CI$117=0,0,CI$117)</f>
        <v>21.5</v>
      </c>
      <c r="AC46" s="39"/>
      <c r="BZ46" s="13"/>
      <c r="CC46" s="11"/>
    </row>
    <row r="47" spans="1:81" ht="26.25" x14ac:dyDescent="0.4">
      <c r="A47" s="16"/>
      <c r="G47" s="25"/>
      <c r="Z47" s="39"/>
      <c r="AA47" s="40" t="s">
        <v>176</v>
      </c>
      <c r="AB47" s="41">
        <f>IF(CJ$117=0,0,CJ$117)</f>
        <v>4.5</v>
      </c>
      <c r="AC47" s="39"/>
      <c r="BZ47" s="13"/>
      <c r="CC47" s="11"/>
    </row>
    <row r="48" spans="1:81" ht="26.25" x14ac:dyDescent="0.4">
      <c r="A48" s="16"/>
      <c r="E48" s="23"/>
      <c r="G48" s="23"/>
      <c r="Z48" s="39"/>
      <c r="AA48" s="40" t="s">
        <v>177</v>
      </c>
      <c r="AB48" s="41">
        <f>IF(CK$117=0,0,CK$117)</f>
        <v>20.7</v>
      </c>
      <c r="AC48" s="39"/>
      <c r="BZ48" s="13"/>
      <c r="CC48" s="11"/>
    </row>
    <row r="49" spans="1:81" x14ac:dyDescent="0.25">
      <c r="A49" s="16"/>
      <c r="BZ49" s="13"/>
      <c r="CC49" s="11"/>
    </row>
    <row r="50" spans="1:81" ht="15" customHeight="1" x14ac:dyDescent="0.25">
      <c r="A50" s="11"/>
      <c r="BZ50" s="13"/>
      <c r="CC50" s="11"/>
    </row>
    <row r="51" spans="1:81" x14ac:dyDescent="0.25">
      <c r="A51" s="11"/>
      <c r="BZ51" s="13"/>
      <c r="CC51" s="11"/>
    </row>
    <row r="52" spans="1:81" x14ac:dyDescent="0.25">
      <c r="A52" s="11"/>
      <c r="G52" s="28"/>
      <c r="BZ52" s="13"/>
      <c r="CC52" s="11"/>
    </row>
    <row r="53" spans="1:81" x14ac:dyDescent="0.25">
      <c r="A53" s="11"/>
      <c r="G53" s="28"/>
    </row>
    <row r="54" spans="1:81" x14ac:dyDescent="0.25">
      <c r="A54" s="11"/>
      <c r="G54" s="28"/>
    </row>
    <row r="55" spans="1:81" x14ac:dyDescent="0.25">
      <c r="A55" s="11"/>
      <c r="G55" s="28"/>
    </row>
    <row r="56" spans="1:81" x14ac:dyDescent="0.25">
      <c r="A56" s="11"/>
    </row>
    <row r="57" spans="1:81" x14ac:dyDescent="0.25">
      <c r="A57" s="11"/>
      <c r="B57" s="11"/>
    </row>
    <row r="58" spans="1:81" x14ac:dyDescent="0.25">
      <c r="A58" s="11"/>
      <c r="B58" s="11"/>
    </row>
    <row r="59" spans="1:81" ht="15.75" thickBot="1" x14ac:dyDescent="0.3">
      <c r="A59" s="11"/>
      <c r="B59" s="11"/>
      <c r="G59" s="28"/>
      <c r="H59" s="29"/>
    </row>
    <row r="60" spans="1:81" ht="59.25" customHeight="1" thickBot="1" x14ac:dyDescent="0.5">
      <c r="A60" s="11"/>
      <c r="G60" s="28"/>
      <c r="AI60" s="46" t="s">
        <v>31</v>
      </c>
      <c r="AJ60" s="91" t="s">
        <v>188</v>
      </c>
      <c r="AK60" s="102" t="s">
        <v>32</v>
      </c>
      <c r="AL60" s="102"/>
      <c r="AM60" s="102"/>
      <c r="AN60" s="102"/>
      <c r="AO60" s="103"/>
    </row>
    <row r="61" spans="1:81" ht="141" customHeight="1" thickBot="1" x14ac:dyDescent="0.3">
      <c r="A61" s="11"/>
      <c r="G61" s="28"/>
      <c r="AI61" s="44" t="str">
        <f>IF(D5=0," ",VLOOKUP(D5,BU77:BX96,2,FALSE))</f>
        <v>Artisan Spicy MWWM Chicken Tenders</v>
      </c>
      <c r="AJ61" s="45" t="str">
        <f>IF($D$5=0," ",VLOOKUP($D$5,$BU$77:$CB$96,3,FALSE))</f>
        <v>30 lbs</v>
      </c>
      <c r="AK61" s="104" t="str">
        <f>IF(D5=0," ",VLOOKUP(D5,BU77:BX96,4,FALSE))</f>
        <v>Place breaded tenders in single layer on large sheet pan, heat in 350 °convection oven for 8-10 minutes or until tenderloins reach an internal temperature of 165°.  Place 3 tenders in serving container.</v>
      </c>
      <c r="AL61" s="104"/>
      <c r="AM61" s="104"/>
      <c r="AN61" s="104"/>
      <c r="AO61" s="105"/>
    </row>
    <row r="62" spans="1:81" ht="88.5" customHeight="1" thickBot="1" x14ac:dyDescent="0.3">
      <c r="A62" s="11"/>
      <c r="G62" s="28"/>
      <c r="AI62" s="42" t="str">
        <f>IF(H5=0," ",VLOOKUP(H5,BU97:BX112,2,FALSE))</f>
        <v>Mango Masala Dip</v>
      </c>
      <c r="AJ62" s="43" t="str">
        <f>IF(H5=0," ",VLOOKUP(H5,BU97:BX112,3,FALSE))</f>
        <v>1.5 gal</v>
      </c>
      <c r="AK62" s="106" t="str">
        <f>IF(H5=0," ",VLOOKUP(H5,BU97:BX112,4,FALSE))</f>
        <v>Place 2 oz of Mango Masala Dip in souffle cup.  Place souffle cup in container with chicken and serve.</v>
      </c>
      <c r="AL62" s="106"/>
      <c r="AM62" s="106"/>
      <c r="AN62" s="106"/>
      <c r="AO62" s="107"/>
    </row>
    <row r="63" spans="1:81" x14ac:dyDescent="0.25">
      <c r="A63" s="11"/>
      <c r="G63" s="28"/>
    </row>
    <row r="64" spans="1:81" ht="65.25" customHeight="1" x14ac:dyDescent="0.25">
      <c r="A64" s="11"/>
      <c r="E64" s="28"/>
      <c r="G64" s="29"/>
    </row>
    <row r="65" spans="1:113" ht="22.5" customHeight="1" x14ac:dyDescent="0.25">
      <c r="A65" s="11"/>
      <c r="B65" s="11"/>
      <c r="F65" s="29"/>
    </row>
    <row r="66" spans="1:113" x14ac:dyDescent="0.25">
      <c r="A66" s="11"/>
    </row>
    <row r="67" spans="1:113" x14ac:dyDescent="0.25">
      <c r="A67" s="11"/>
    </row>
    <row r="68" spans="1:113" x14ac:dyDescent="0.25">
      <c r="A68" s="11"/>
    </row>
    <row r="69" spans="1:113" x14ac:dyDescent="0.25">
      <c r="A69" s="11"/>
    </row>
    <row r="77" spans="1:113" ht="92.25" x14ac:dyDescent="0.25">
      <c r="BU77" s="75" t="s">
        <v>1</v>
      </c>
      <c r="BV77" s="76" t="s">
        <v>2</v>
      </c>
      <c r="BW77" s="77" t="s">
        <v>36</v>
      </c>
      <c r="BX77" s="77" t="s">
        <v>32</v>
      </c>
      <c r="BY77" s="77" t="s">
        <v>54</v>
      </c>
      <c r="BZ77" s="77" t="s">
        <v>44</v>
      </c>
      <c r="CA77" s="77" t="s">
        <v>45</v>
      </c>
      <c r="CB77" s="77" t="s">
        <v>62</v>
      </c>
      <c r="CC77" s="78" t="s">
        <v>34</v>
      </c>
      <c r="CD77" s="77" t="s">
        <v>37</v>
      </c>
      <c r="CE77" s="77" t="s">
        <v>38</v>
      </c>
      <c r="CF77" s="77" t="s">
        <v>39</v>
      </c>
      <c r="CG77" s="77" t="s">
        <v>40</v>
      </c>
      <c r="CH77" s="77" t="s">
        <v>35</v>
      </c>
      <c r="CI77" s="77" t="s">
        <v>41</v>
      </c>
      <c r="CJ77" s="77" t="s">
        <v>42</v>
      </c>
      <c r="CK77" s="79" t="s">
        <v>43</v>
      </c>
    </row>
    <row r="78" spans="1:113" ht="75" x14ac:dyDescent="0.25">
      <c r="BU78" s="80">
        <v>23403</v>
      </c>
      <c r="BV78" s="58" t="s">
        <v>49</v>
      </c>
      <c r="BW78" s="59" t="s">
        <v>51</v>
      </c>
      <c r="BX78" s="60" t="s">
        <v>88</v>
      </c>
      <c r="BY78" s="61">
        <v>4</v>
      </c>
      <c r="BZ78" s="62">
        <v>2</v>
      </c>
      <c r="CA78" s="63">
        <v>1</v>
      </c>
      <c r="CB78" s="63"/>
      <c r="CC78" s="61">
        <v>215</v>
      </c>
      <c r="CD78" s="64">
        <v>8</v>
      </c>
      <c r="CE78" s="63">
        <v>1.5</v>
      </c>
      <c r="CF78" s="62">
        <v>0</v>
      </c>
      <c r="CG78" s="61">
        <v>53</v>
      </c>
      <c r="CH78" s="65">
        <v>445</v>
      </c>
      <c r="CI78" s="61">
        <v>15</v>
      </c>
      <c r="CJ78" s="61">
        <v>0</v>
      </c>
      <c r="CK78" s="81">
        <v>20</v>
      </c>
      <c r="CT78" s="68" t="s">
        <v>114</v>
      </c>
      <c r="CU78" s="68" t="s">
        <v>115</v>
      </c>
      <c r="CV78" s="68" t="s">
        <v>116</v>
      </c>
      <c r="CW78" s="68" t="s">
        <v>117</v>
      </c>
      <c r="CX78" s="68" t="s">
        <v>118</v>
      </c>
      <c r="CY78" s="68" t="s">
        <v>119</v>
      </c>
      <c r="CZ78" s="68" t="s">
        <v>97</v>
      </c>
      <c r="DA78" s="68" t="s">
        <v>34</v>
      </c>
      <c r="DB78" s="68" t="s">
        <v>158</v>
      </c>
      <c r="DC78" s="68" t="s">
        <v>159</v>
      </c>
      <c r="DD78" s="68" t="s">
        <v>160</v>
      </c>
      <c r="DE78" s="68" t="s">
        <v>161</v>
      </c>
      <c r="DF78" s="68" t="s">
        <v>70</v>
      </c>
      <c r="DG78" s="68" t="s">
        <v>163</v>
      </c>
      <c r="DH78" s="68" t="s">
        <v>164</v>
      </c>
      <c r="DI78" s="68" t="s">
        <v>162</v>
      </c>
    </row>
    <row r="79" spans="1:113" ht="75" x14ac:dyDescent="0.25">
      <c r="BU79" s="80">
        <v>23404</v>
      </c>
      <c r="BV79" s="58" t="s">
        <v>17</v>
      </c>
      <c r="BW79" s="59" t="s">
        <v>51</v>
      </c>
      <c r="BX79" s="60" t="s">
        <v>88</v>
      </c>
      <c r="BY79" s="61">
        <v>4</v>
      </c>
      <c r="BZ79" s="62">
        <v>2</v>
      </c>
      <c r="CA79" s="63">
        <v>1</v>
      </c>
      <c r="CB79" s="63"/>
      <c r="CC79" s="59">
        <v>213</v>
      </c>
      <c r="CD79" s="59">
        <v>8.5</v>
      </c>
      <c r="CE79" s="59">
        <v>1.6</v>
      </c>
      <c r="CF79" s="59">
        <v>0</v>
      </c>
      <c r="CG79" s="59">
        <v>36</v>
      </c>
      <c r="CH79" s="59">
        <v>400</v>
      </c>
      <c r="CI79" s="59">
        <v>17</v>
      </c>
      <c r="CJ79" s="59">
        <v>1</v>
      </c>
      <c r="CK79" s="82">
        <v>17</v>
      </c>
      <c r="CT79" s="11" t="s">
        <v>120</v>
      </c>
      <c r="CU79" s="11">
        <v>13408</v>
      </c>
      <c r="CV79" s="11">
        <v>4.07</v>
      </c>
      <c r="CW79" s="11">
        <v>78</v>
      </c>
      <c r="CX79" s="11">
        <v>2</v>
      </c>
      <c r="CY79" s="11">
        <v>1</v>
      </c>
      <c r="CZ79" s="11" t="s">
        <v>121</v>
      </c>
      <c r="DA79" s="11">
        <v>213</v>
      </c>
      <c r="DB79" s="11">
        <v>8</v>
      </c>
      <c r="DC79" s="11">
        <v>1.5</v>
      </c>
      <c r="DD79" s="11">
        <v>0</v>
      </c>
      <c r="DE79" s="11">
        <v>53</v>
      </c>
      <c r="DF79" s="11">
        <v>393</v>
      </c>
      <c r="DG79" s="11">
        <v>15</v>
      </c>
      <c r="DH79" s="11">
        <v>0</v>
      </c>
      <c r="DI79" s="11">
        <v>20</v>
      </c>
    </row>
    <row r="80" spans="1:113" ht="75" x14ac:dyDescent="0.25">
      <c r="BU80" s="80">
        <v>23409</v>
      </c>
      <c r="BV80" s="58" t="s">
        <v>50</v>
      </c>
      <c r="BW80" s="59" t="s">
        <v>51</v>
      </c>
      <c r="BX80" s="60" t="s">
        <v>88</v>
      </c>
      <c r="BY80" s="61">
        <v>4</v>
      </c>
      <c r="BZ80" s="62">
        <v>2</v>
      </c>
      <c r="CA80" s="63">
        <v>1</v>
      </c>
      <c r="CB80" s="63"/>
      <c r="CC80" s="59">
        <v>215</v>
      </c>
      <c r="CD80" s="59">
        <v>8</v>
      </c>
      <c r="CE80" s="59">
        <v>1.5</v>
      </c>
      <c r="CF80" s="59">
        <v>0</v>
      </c>
      <c r="CG80" s="59">
        <v>53</v>
      </c>
      <c r="CH80" s="59">
        <v>445</v>
      </c>
      <c r="CI80" s="59">
        <v>15</v>
      </c>
      <c r="CJ80" s="59">
        <v>0</v>
      </c>
      <c r="CK80" s="82">
        <v>20</v>
      </c>
      <c r="CT80" s="11" t="s">
        <v>122</v>
      </c>
      <c r="CU80" s="11">
        <v>13410</v>
      </c>
      <c r="CV80" s="11">
        <v>4.18</v>
      </c>
      <c r="CW80" s="11">
        <v>77</v>
      </c>
      <c r="CX80" s="11">
        <v>2</v>
      </c>
      <c r="CY80" s="11">
        <v>1</v>
      </c>
      <c r="CZ80" s="11" t="s">
        <v>121</v>
      </c>
      <c r="DA80" s="11">
        <v>212</v>
      </c>
      <c r="DB80" s="11">
        <v>8</v>
      </c>
      <c r="DC80" s="11">
        <v>1.6</v>
      </c>
      <c r="DD80" s="11">
        <v>0</v>
      </c>
      <c r="DE80" s="11">
        <v>52</v>
      </c>
      <c r="DF80" s="11">
        <v>400</v>
      </c>
      <c r="DG80" s="11">
        <v>13</v>
      </c>
      <c r="DH80" s="11">
        <v>0</v>
      </c>
      <c r="DI80" s="11">
        <v>21</v>
      </c>
    </row>
    <row r="81" spans="73:113" ht="75" x14ac:dyDescent="0.25">
      <c r="BU81" s="80">
        <v>23415</v>
      </c>
      <c r="BV81" s="58" t="s">
        <v>14</v>
      </c>
      <c r="BW81" s="59" t="s">
        <v>52</v>
      </c>
      <c r="BX81" s="60" t="s">
        <v>88</v>
      </c>
      <c r="BY81" s="61">
        <v>4</v>
      </c>
      <c r="BZ81" s="62">
        <v>2</v>
      </c>
      <c r="CA81" s="63">
        <v>1</v>
      </c>
      <c r="CB81" s="63"/>
      <c r="CC81" s="59">
        <v>223</v>
      </c>
      <c r="CD81" s="59">
        <v>8</v>
      </c>
      <c r="CE81" s="59">
        <v>1.4</v>
      </c>
      <c r="CF81" s="59">
        <v>0</v>
      </c>
      <c r="CG81" s="59">
        <v>41</v>
      </c>
      <c r="CH81" s="59">
        <v>400</v>
      </c>
      <c r="CI81" s="59">
        <v>15</v>
      </c>
      <c r="CJ81" s="59">
        <v>1</v>
      </c>
      <c r="CK81" s="82">
        <v>19</v>
      </c>
      <c r="CT81" s="11" t="s">
        <v>123</v>
      </c>
      <c r="CU81" s="11">
        <v>13415</v>
      </c>
      <c r="CV81" s="11">
        <v>1.97</v>
      </c>
      <c r="CW81" s="11">
        <v>160</v>
      </c>
      <c r="CX81" s="11">
        <v>1</v>
      </c>
      <c r="CY81" s="11">
        <v>0.5</v>
      </c>
      <c r="CZ81" s="11" t="s">
        <v>121</v>
      </c>
      <c r="DA81" s="11">
        <v>104</v>
      </c>
      <c r="DB81" s="11">
        <v>4</v>
      </c>
      <c r="DC81" s="11">
        <v>0.7</v>
      </c>
      <c r="DD81" s="11">
        <v>0</v>
      </c>
      <c r="DE81" s="11">
        <v>26</v>
      </c>
      <c r="DF81" s="11">
        <v>215</v>
      </c>
      <c r="DG81" s="11">
        <v>7</v>
      </c>
      <c r="DH81" s="11">
        <v>0</v>
      </c>
      <c r="DI81" s="11">
        <v>10</v>
      </c>
    </row>
    <row r="82" spans="73:113" ht="75" x14ac:dyDescent="0.25">
      <c r="BU82" s="80">
        <v>23417</v>
      </c>
      <c r="BV82" s="58" t="s">
        <v>15</v>
      </c>
      <c r="BW82" s="59" t="s">
        <v>52</v>
      </c>
      <c r="BX82" s="60" t="s">
        <v>88</v>
      </c>
      <c r="BY82" s="61">
        <v>4</v>
      </c>
      <c r="BZ82" s="61">
        <v>1</v>
      </c>
      <c r="CA82" s="64">
        <v>1</v>
      </c>
      <c r="CB82" s="64"/>
      <c r="CC82" s="59">
        <v>217</v>
      </c>
      <c r="CD82" s="59">
        <v>8</v>
      </c>
      <c r="CE82" s="59">
        <v>1.5</v>
      </c>
      <c r="CF82" s="59">
        <v>0</v>
      </c>
      <c r="CG82" s="59">
        <v>54</v>
      </c>
      <c r="CH82" s="59">
        <v>505</v>
      </c>
      <c r="CI82" s="59">
        <v>15</v>
      </c>
      <c r="CJ82" s="59">
        <v>1</v>
      </c>
      <c r="CK82" s="82">
        <v>21</v>
      </c>
      <c r="CT82" s="11" t="s">
        <v>124</v>
      </c>
      <c r="CU82" s="11">
        <v>13424</v>
      </c>
      <c r="CV82" s="11">
        <v>4.07</v>
      </c>
      <c r="CW82" s="11">
        <v>78</v>
      </c>
      <c r="CX82" s="11">
        <v>2</v>
      </c>
      <c r="CY82" s="11">
        <v>1</v>
      </c>
      <c r="CZ82" s="11" t="s">
        <v>121</v>
      </c>
      <c r="DA82" s="11">
        <v>213</v>
      </c>
      <c r="DB82" s="11">
        <v>8</v>
      </c>
      <c r="DC82" s="11">
        <v>1.5</v>
      </c>
      <c r="DD82" s="11">
        <v>0</v>
      </c>
      <c r="DE82" s="11">
        <v>53</v>
      </c>
      <c r="DF82" s="11">
        <v>393</v>
      </c>
      <c r="DG82" s="11">
        <v>15</v>
      </c>
      <c r="DH82" s="11">
        <v>0</v>
      </c>
      <c r="DI82" s="11">
        <v>20</v>
      </c>
    </row>
    <row r="83" spans="73:113" ht="75" x14ac:dyDescent="0.25">
      <c r="BU83" s="80">
        <v>43403</v>
      </c>
      <c r="BV83" s="58" t="s">
        <v>21</v>
      </c>
      <c r="BW83" s="59" t="s">
        <v>52</v>
      </c>
      <c r="BX83" s="60" t="s">
        <v>89</v>
      </c>
      <c r="BY83" s="61">
        <v>2</v>
      </c>
      <c r="BZ83" s="62">
        <v>2</v>
      </c>
      <c r="CA83" s="63">
        <v>1</v>
      </c>
      <c r="CB83" s="63"/>
      <c r="CC83" s="59">
        <v>207</v>
      </c>
      <c r="CD83" s="59">
        <v>8</v>
      </c>
      <c r="CE83" s="59">
        <v>1.5</v>
      </c>
      <c r="CF83" s="59">
        <v>0</v>
      </c>
      <c r="CG83" s="59">
        <v>51</v>
      </c>
      <c r="CH83" s="59">
        <v>430</v>
      </c>
      <c r="CI83" s="59">
        <v>14</v>
      </c>
      <c r="CJ83" s="59">
        <v>0</v>
      </c>
      <c r="CK83" s="82">
        <v>19</v>
      </c>
      <c r="CT83" s="11" t="s">
        <v>125</v>
      </c>
      <c r="CU83" s="11">
        <v>13429</v>
      </c>
      <c r="CV83" s="11">
        <v>1.97</v>
      </c>
      <c r="CW83" s="11">
        <v>160</v>
      </c>
      <c r="CX83" s="11">
        <v>1</v>
      </c>
      <c r="CY83" s="11">
        <v>0.5</v>
      </c>
      <c r="CZ83" s="11" t="s">
        <v>121</v>
      </c>
      <c r="DA83" s="11">
        <v>104</v>
      </c>
      <c r="DB83" s="11">
        <v>4</v>
      </c>
      <c r="DC83" s="11">
        <v>0.7</v>
      </c>
      <c r="DD83" s="11">
        <v>0</v>
      </c>
      <c r="DE83" s="11">
        <v>26</v>
      </c>
      <c r="DF83" s="11">
        <v>215</v>
      </c>
      <c r="DG83" s="11">
        <v>7</v>
      </c>
      <c r="DH83" s="11">
        <v>0</v>
      </c>
      <c r="DI83" s="11">
        <v>10</v>
      </c>
    </row>
    <row r="84" spans="73:113" ht="75" x14ac:dyDescent="0.25">
      <c r="BU84" s="80">
        <v>43404</v>
      </c>
      <c r="BV84" s="58" t="s">
        <v>18</v>
      </c>
      <c r="BW84" s="59" t="s">
        <v>52</v>
      </c>
      <c r="BX84" s="60" t="s">
        <v>90</v>
      </c>
      <c r="BY84" s="61">
        <v>2</v>
      </c>
      <c r="BZ84" s="62">
        <v>2</v>
      </c>
      <c r="CA84" s="63">
        <v>1</v>
      </c>
      <c r="CB84" s="63"/>
      <c r="CC84" s="59">
        <v>206</v>
      </c>
      <c r="CD84" s="59">
        <v>8</v>
      </c>
      <c r="CE84" s="59">
        <v>1.5</v>
      </c>
      <c r="CF84" s="59">
        <v>0</v>
      </c>
      <c r="CG84" s="59">
        <v>50</v>
      </c>
      <c r="CH84" s="59">
        <v>390</v>
      </c>
      <c r="CI84" s="59">
        <v>13</v>
      </c>
      <c r="CJ84" s="59">
        <v>1</v>
      </c>
      <c r="CK84" s="82">
        <v>20</v>
      </c>
      <c r="CT84" s="11" t="s">
        <v>126</v>
      </c>
      <c r="CU84" s="11">
        <v>13440</v>
      </c>
      <c r="CV84" s="11">
        <v>4.13</v>
      </c>
      <c r="CW84" s="11">
        <v>78</v>
      </c>
      <c r="CX84" s="11">
        <v>2</v>
      </c>
      <c r="CY84" s="11">
        <v>1</v>
      </c>
      <c r="CZ84" s="11" t="s">
        <v>121</v>
      </c>
      <c r="DA84" s="11">
        <v>221</v>
      </c>
      <c r="DB84" s="11">
        <v>8.5</v>
      </c>
      <c r="DC84" s="11">
        <v>1.5</v>
      </c>
      <c r="DD84" s="11">
        <v>0</v>
      </c>
      <c r="DE84" s="11">
        <v>53</v>
      </c>
      <c r="DF84" s="11">
        <v>399</v>
      </c>
      <c r="DG84" s="11">
        <v>14</v>
      </c>
      <c r="DH84" s="11">
        <v>1</v>
      </c>
      <c r="DI84" s="11">
        <v>20</v>
      </c>
    </row>
    <row r="85" spans="73:113" ht="75" x14ac:dyDescent="0.25">
      <c r="BU85" s="80">
        <v>43407</v>
      </c>
      <c r="BV85" s="58" t="s">
        <v>186</v>
      </c>
      <c r="BW85" s="59" t="s">
        <v>52</v>
      </c>
      <c r="BX85" s="60" t="s">
        <v>187</v>
      </c>
      <c r="BY85" s="61">
        <v>3</v>
      </c>
      <c r="BZ85" s="62">
        <v>2</v>
      </c>
      <c r="CA85" s="63">
        <v>1</v>
      </c>
      <c r="CB85" s="63"/>
      <c r="CC85" s="59">
        <v>211</v>
      </c>
      <c r="CD85" s="59">
        <v>8</v>
      </c>
      <c r="CE85" s="59">
        <v>1.4</v>
      </c>
      <c r="CF85" s="59">
        <v>0</v>
      </c>
      <c r="CG85" s="59">
        <v>46</v>
      </c>
      <c r="CH85" s="59">
        <v>402</v>
      </c>
      <c r="CI85" s="59">
        <v>16</v>
      </c>
      <c r="CJ85" s="59">
        <v>0</v>
      </c>
      <c r="CK85" s="82">
        <v>19</v>
      </c>
      <c r="CT85" s="11" t="s">
        <v>127</v>
      </c>
      <c r="CU85" s="11">
        <v>13441</v>
      </c>
      <c r="CV85" s="11">
        <v>2.0699999999999998</v>
      </c>
      <c r="CW85" s="11">
        <v>156</v>
      </c>
      <c r="CX85" s="11">
        <v>1</v>
      </c>
      <c r="CY85" s="11">
        <v>0.5</v>
      </c>
      <c r="CZ85" s="11" t="s">
        <v>121</v>
      </c>
      <c r="DA85" s="11">
        <v>111</v>
      </c>
      <c r="DB85" s="11">
        <v>4</v>
      </c>
      <c r="DC85" s="11">
        <v>0.7</v>
      </c>
      <c r="DD85" s="11">
        <v>0</v>
      </c>
      <c r="DE85" s="11">
        <v>28</v>
      </c>
      <c r="DF85" s="11">
        <v>200</v>
      </c>
      <c r="DG85" s="11">
        <v>8</v>
      </c>
      <c r="DH85" s="11">
        <v>1</v>
      </c>
      <c r="DI85" s="11">
        <v>10</v>
      </c>
    </row>
    <row r="86" spans="73:113" ht="75" x14ac:dyDescent="0.25">
      <c r="BU86" s="80">
        <v>43415</v>
      </c>
      <c r="BV86" s="58" t="s">
        <v>22</v>
      </c>
      <c r="BW86" s="59" t="s">
        <v>51</v>
      </c>
      <c r="BX86" s="60" t="s">
        <v>90</v>
      </c>
      <c r="BY86" s="61">
        <v>2</v>
      </c>
      <c r="BZ86" s="61">
        <v>2</v>
      </c>
      <c r="CA86" s="64">
        <v>1</v>
      </c>
      <c r="CB86" s="64"/>
      <c r="CC86" s="59">
        <v>209</v>
      </c>
      <c r="CD86" s="59">
        <v>8</v>
      </c>
      <c r="CE86" s="59">
        <v>1.5</v>
      </c>
      <c r="CF86" s="59">
        <v>0</v>
      </c>
      <c r="CG86" s="59">
        <v>51</v>
      </c>
      <c r="CH86" s="59">
        <v>434</v>
      </c>
      <c r="CI86" s="59">
        <v>14</v>
      </c>
      <c r="CJ86" s="59">
        <v>0</v>
      </c>
      <c r="CK86" s="82">
        <v>19</v>
      </c>
      <c r="CT86" s="11" t="s">
        <v>136</v>
      </c>
      <c r="CU86" s="11">
        <v>13443</v>
      </c>
      <c r="CV86" s="11">
        <v>4.16</v>
      </c>
      <c r="CW86" s="11">
        <v>77</v>
      </c>
      <c r="CX86" s="11">
        <v>2</v>
      </c>
      <c r="CY86" s="11">
        <v>1</v>
      </c>
      <c r="CZ86" s="11" t="s">
        <v>137</v>
      </c>
      <c r="DA86" s="11">
        <v>215</v>
      </c>
      <c r="DB86" s="11">
        <v>8</v>
      </c>
      <c r="DC86" s="11">
        <v>1.5</v>
      </c>
      <c r="DD86" s="11">
        <v>0</v>
      </c>
      <c r="DE86" s="11">
        <v>53</v>
      </c>
      <c r="DF86" s="11">
        <v>500</v>
      </c>
      <c r="DG86" s="11">
        <v>14</v>
      </c>
      <c r="DH86" s="11">
        <v>1</v>
      </c>
      <c r="DI86" s="11">
        <v>20</v>
      </c>
    </row>
    <row r="87" spans="73:113" ht="75" x14ac:dyDescent="0.25">
      <c r="BU87" s="80">
        <v>43424</v>
      </c>
      <c r="BV87" s="58" t="s">
        <v>16</v>
      </c>
      <c r="BW87" s="59" t="s">
        <v>51</v>
      </c>
      <c r="BX87" s="60" t="s">
        <v>91</v>
      </c>
      <c r="BY87" s="61">
        <v>2</v>
      </c>
      <c r="BZ87" s="61">
        <v>2</v>
      </c>
      <c r="CA87" s="64">
        <v>1</v>
      </c>
      <c r="CB87" s="64"/>
      <c r="CC87" s="59">
        <v>221</v>
      </c>
      <c r="CD87" s="59">
        <v>8.5</v>
      </c>
      <c r="CE87" s="59">
        <v>1.5</v>
      </c>
      <c r="CF87" s="59">
        <v>0</v>
      </c>
      <c r="CG87" s="59">
        <v>56</v>
      </c>
      <c r="CH87" s="59">
        <v>399</v>
      </c>
      <c r="CI87" s="59">
        <v>15</v>
      </c>
      <c r="CJ87" s="59">
        <v>1</v>
      </c>
      <c r="CK87" s="82">
        <v>20</v>
      </c>
      <c r="CT87" s="11" t="s">
        <v>128</v>
      </c>
      <c r="CU87" s="11">
        <v>13444</v>
      </c>
      <c r="CV87" s="11">
        <v>2.02</v>
      </c>
      <c r="CW87" s="11">
        <v>160</v>
      </c>
      <c r="CX87" s="11">
        <v>1</v>
      </c>
      <c r="CY87" s="11">
        <v>0.5</v>
      </c>
      <c r="CZ87" s="11" t="s">
        <v>121</v>
      </c>
      <c r="DA87" s="11">
        <v>104</v>
      </c>
      <c r="DB87" s="11">
        <v>4</v>
      </c>
      <c r="DC87" s="11">
        <v>0.7</v>
      </c>
      <c r="DD87" s="11">
        <v>0</v>
      </c>
      <c r="DE87" s="11">
        <v>26</v>
      </c>
      <c r="DF87" s="11">
        <v>250</v>
      </c>
      <c r="DG87" s="11">
        <v>7</v>
      </c>
      <c r="DH87" s="11">
        <v>1</v>
      </c>
      <c r="DI87" s="11">
        <v>10</v>
      </c>
    </row>
    <row r="88" spans="73:113" ht="75" x14ac:dyDescent="0.25">
      <c r="BU88" s="80">
        <v>54409</v>
      </c>
      <c r="BV88" s="58" t="s">
        <v>26</v>
      </c>
      <c r="BW88" s="59" t="s">
        <v>53</v>
      </c>
      <c r="BX88" s="60" t="s">
        <v>99</v>
      </c>
      <c r="BY88" s="61">
        <v>10</v>
      </c>
      <c r="BZ88" s="62">
        <v>2</v>
      </c>
      <c r="CA88" s="63">
        <v>1</v>
      </c>
      <c r="CB88" s="63"/>
      <c r="CC88" s="59">
        <v>180</v>
      </c>
      <c r="CD88" s="59">
        <v>9</v>
      </c>
      <c r="CE88" s="59">
        <v>2</v>
      </c>
      <c r="CF88" s="59">
        <v>0</v>
      </c>
      <c r="CG88" s="59">
        <v>20</v>
      </c>
      <c r="CH88" s="59">
        <v>420</v>
      </c>
      <c r="CI88" s="59">
        <v>12</v>
      </c>
      <c r="CJ88" s="59">
        <v>0</v>
      </c>
      <c r="CK88" s="82">
        <v>12</v>
      </c>
      <c r="CT88" s="11" t="s">
        <v>129</v>
      </c>
      <c r="CU88" s="11">
        <v>23403</v>
      </c>
      <c r="CV88" s="11">
        <v>4.08</v>
      </c>
      <c r="CW88" s="11">
        <v>78</v>
      </c>
      <c r="CX88" s="11">
        <v>2</v>
      </c>
      <c r="CY88" s="11">
        <v>1</v>
      </c>
      <c r="CZ88" s="11" t="s">
        <v>121</v>
      </c>
      <c r="DA88" s="11">
        <v>215</v>
      </c>
      <c r="DB88" s="11">
        <v>8</v>
      </c>
      <c r="DC88" s="11">
        <v>1.5</v>
      </c>
      <c r="DD88" s="11">
        <v>0</v>
      </c>
      <c r="DE88" s="11">
        <v>53</v>
      </c>
      <c r="DF88" s="11">
        <v>445</v>
      </c>
      <c r="DG88" s="11">
        <v>15</v>
      </c>
      <c r="DH88" s="11">
        <v>0</v>
      </c>
      <c r="DI88" s="11">
        <v>20</v>
      </c>
    </row>
    <row r="89" spans="73:113" ht="75" x14ac:dyDescent="0.25">
      <c r="BU89" s="80">
        <v>54410</v>
      </c>
      <c r="BV89" s="58" t="s">
        <v>28</v>
      </c>
      <c r="BW89" s="59" t="s">
        <v>53</v>
      </c>
      <c r="BX89" s="60" t="s">
        <v>100</v>
      </c>
      <c r="BY89" s="61">
        <v>5</v>
      </c>
      <c r="BZ89" s="62">
        <v>2</v>
      </c>
      <c r="CA89" s="63">
        <v>1</v>
      </c>
      <c r="CB89" s="63"/>
      <c r="CC89" s="61">
        <v>180</v>
      </c>
      <c r="CD89" s="64">
        <v>9</v>
      </c>
      <c r="CE89" s="64">
        <v>2</v>
      </c>
      <c r="CF89" s="61">
        <v>0</v>
      </c>
      <c r="CG89" s="61">
        <v>20</v>
      </c>
      <c r="CH89" s="65">
        <v>420</v>
      </c>
      <c r="CI89" s="61">
        <v>12</v>
      </c>
      <c r="CJ89" s="61">
        <v>0</v>
      </c>
      <c r="CK89" s="81">
        <v>12</v>
      </c>
      <c r="CT89" s="11" t="s">
        <v>138</v>
      </c>
      <c r="CU89" s="11">
        <v>23404</v>
      </c>
      <c r="CV89" s="11">
        <v>4.2</v>
      </c>
      <c r="CW89" s="11">
        <v>78</v>
      </c>
      <c r="CX89" s="11">
        <v>2</v>
      </c>
      <c r="CY89" s="11">
        <v>1</v>
      </c>
      <c r="CZ89" s="11" t="s">
        <v>137</v>
      </c>
      <c r="DA89" s="11">
        <v>213</v>
      </c>
      <c r="DB89" s="11">
        <v>8.5</v>
      </c>
      <c r="DC89" s="11">
        <v>1.6</v>
      </c>
      <c r="DD89" s="11">
        <v>0</v>
      </c>
      <c r="DE89" s="11">
        <v>36</v>
      </c>
      <c r="DF89" s="11">
        <v>400</v>
      </c>
      <c r="DG89" s="11">
        <v>17</v>
      </c>
      <c r="DH89" s="11">
        <v>1</v>
      </c>
      <c r="DI89" s="11">
        <v>17</v>
      </c>
    </row>
    <row r="90" spans="73:113" ht="75" x14ac:dyDescent="0.25">
      <c r="BU90" s="80">
        <v>54427</v>
      </c>
      <c r="BV90" s="58" t="s">
        <v>27</v>
      </c>
      <c r="BW90" s="59" t="s">
        <v>53</v>
      </c>
      <c r="BX90" s="60" t="s">
        <v>99</v>
      </c>
      <c r="BY90" s="61">
        <v>10</v>
      </c>
      <c r="BZ90" s="61">
        <v>2</v>
      </c>
      <c r="CA90" s="63">
        <v>1</v>
      </c>
      <c r="CB90" s="63"/>
      <c r="CC90" s="61">
        <v>180</v>
      </c>
      <c r="CD90" s="64">
        <v>9</v>
      </c>
      <c r="CE90" s="64">
        <v>2</v>
      </c>
      <c r="CF90" s="61">
        <v>0</v>
      </c>
      <c r="CG90" s="61">
        <v>30</v>
      </c>
      <c r="CH90" s="65">
        <v>470</v>
      </c>
      <c r="CI90" s="61">
        <v>11</v>
      </c>
      <c r="CJ90" s="61">
        <v>0</v>
      </c>
      <c r="CK90" s="81">
        <v>12</v>
      </c>
      <c r="CT90" s="11" t="s">
        <v>130</v>
      </c>
      <c r="CU90" s="11">
        <v>23409</v>
      </c>
      <c r="CV90" s="11">
        <v>4.08</v>
      </c>
      <c r="CW90" s="11">
        <v>78</v>
      </c>
      <c r="CX90" s="11">
        <v>2</v>
      </c>
      <c r="CY90" s="11">
        <v>1</v>
      </c>
      <c r="CZ90" s="11" t="s">
        <v>121</v>
      </c>
      <c r="DA90" s="11">
        <v>215</v>
      </c>
      <c r="DB90" s="11">
        <v>8</v>
      </c>
      <c r="DC90" s="11">
        <v>1.5</v>
      </c>
      <c r="DD90" s="11">
        <v>0</v>
      </c>
      <c r="DE90" s="11">
        <v>53</v>
      </c>
      <c r="DF90" s="11">
        <v>445</v>
      </c>
      <c r="DG90" s="11">
        <v>15</v>
      </c>
      <c r="DH90" s="11">
        <v>0</v>
      </c>
      <c r="DI90" s="11">
        <v>20</v>
      </c>
    </row>
    <row r="91" spans="73:113" ht="75" x14ac:dyDescent="0.25">
      <c r="BU91" s="80">
        <v>54453</v>
      </c>
      <c r="BV91" s="58" t="s">
        <v>30</v>
      </c>
      <c r="BW91" s="59" t="s">
        <v>53</v>
      </c>
      <c r="BX91" s="60" t="s">
        <v>93</v>
      </c>
      <c r="BY91" s="61">
        <v>3</v>
      </c>
      <c r="BZ91" s="62">
        <v>2</v>
      </c>
      <c r="CA91" s="63">
        <v>1</v>
      </c>
      <c r="CB91" s="63"/>
      <c r="CC91" s="61">
        <v>180</v>
      </c>
      <c r="CD91" s="64">
        <v>9</v>
      </c>
      <c r="CE91" s="64">
        <v>2</v>
      </c>
      <c r="CF91" s="61">
        <v>0</v>
      </c>
      <c r="CG91" s="61">
        <v>20</v>
      </c>
      <c r="CH91" s="65">
        <v>420</v>
      </c>
      <c r="CI91" s="61">
        <v>12</v>
      </c>
      <c r="CJ91" s="61">
        <v>0</v>
      </c>
      <c r="CK91" s="81">
        <v>12</v>
      </c>
      <c r="CT91" s="11" t="s">
        <v>131</v>
      </c>
      <c r="CU91" s="11">
        <v>23415</v>
      </c>
      <c r="CV91" s="11">
        <v>4.12</v>
      </c>
      <c r="CW91" s="11">
        <v>78</v>
      </c>
      <c r="CX91" s="11">
        <v>2</v>
      </c>
      <c r="CY91" s="11">
        <v>1</v>
      </c>
      <c r="CZ91" s="11" t="s">
        <v>121</v>
      </c>
      <c r="DA91" s="11">
        <v>223</v>
      </c>
      <c r="DB91" s="11">
        <v>8</v>
      </c>
      <c r="DC91" s="11">
        <v>1.4</v>
      </c>
      <c r="DD91" s="11">
        <v>0</v>
      </c>
      <c r="DE91" s="11">
        <v>41</v>
      </c>
      <c r="DF91" s="11">
        <v>400</v>
      </c>
      <c r="DG91" s="11">
        <v>15</v>
      </c>
      <c r="DH91" s="11">
        <v>1</v>
      </c>
      <c r="DI91" s="11">
        <v>19</v>
      </c>
    </row>
    <row r="92" spans="73:113" ht="75" x14ac:dyDescent="0.25">
      <c r="BU92" s="80">
        <v>54454</v>
      </c>
      <c r="BV92" s="58" t="s">
        <v>29</v>
      </c>
      <c r="BW92" s="59" t="s">
        <v>53</v>
      </c>
      <c r="BX92" s="60" t="s">
        <v>100</v>
      </c>
      <c r="BY92" s="61">
        <v>5</v>
      </c>
      <c r="BZ92" s="62">
        <v>2</v>
      </c>
      <c r="CA92" s="63">
        <v>1</v>
      </c>
      <c r="CB92" s="63"/>
      <c r="CC92" s="61">
        <v>180</v>
      </c>
      <c r="CD92" s="64">
        <v>9</v>
      </c>
      <c r="CE92" s="64">
        <v>2</v>
      </c>
      <c r="CF92" s="61">
        <v>0</v>
      </c>
      <c r="CG92" s="61">
        <v>20</v>
      </c>
      <c r="CH92" s="65">
        <v>420</v>
      </c>
      <c r="CI92" s="61">
        <v>12</v>
      </c>
      <c r="CJ92" s="61">
        <v>0</v>
      </c>
      <c r="CK92" s="81">
        <v>12</v>
      </c>
      <c r="CT92" s="11" t="s">
        <v>139</v>
      </c>
      <c r="CU92" s="11">
        <v>23417</v>
      </c>
      <c r="CV92" s="11">
        <v>4.2</v>
      </c>
      <c r="CW92" s="11">
        <v>77</v>
      </c>
      <c r="CX92" s="11">
        <v>2</v>
      </c>
      <c r="CY92" s="11">
        <v>1</v>
      </c>
      <c r="CZ92" s="11" t="s">
        <v>137</v>
      </c>
      <c r="DA92" s="11">
        <v>217</v>
      </c>
      <c r="DB92" s="11">
        <v>8</v>
      </c>
      <c r="DC92" s="11">
        <v>1.5</v>
      </c>
      <c r="DD92" s="11">
        <v>0</v>
      </c>
      <c r="DE92" s="11">
        <v>54</v>
      </c>
      <c r="DF92" s="11">
        <v>505</v>
      </c>
      <c r="DG92" s="11">
        <v>15</v>
      </c>
      <c r="DH92" s="11">
        <v>1</v>
      </c>
      <c r="DI92" s="11">
        <v>21</v>
      </c>
    </row>
    <row r="93" spans="73:113" ht="75" x14ac:dyDescent="0.25">
      <c r="BU93" s="80">
        <v>54485</v>
      </c>
      <c r="BV93" s="58" t="s">
        <v>23</v>
      </c>
      <c r="BW93" s="59" t="s">
        <v>51</v>
      </c>
      <c r="BX93" s="60" t="s">
        <v>93</v>
      </c>
      <c r="BY93" s="61">
        <v>3</v>
      </c>
      <c r="BZ93" s="61">
        <v>2</v>
      </c>
      <c r="CA93" s="64">
        <v>1</v>
      </c>
      <c r="CB93" s="64"/>
      <c r="CC93" s="61">
        <v>226</v>
      </c>
      <c r="CD93" s="64">
        <v>10</v>
      </c>
      <c r="CE93" s="64">
        <v>2</v>
      </c>
      <c r="CF93" s="61">
        <v>0</v>
      </c>
      <c r="CG93" s="61">
        <v>52</v>
      </c>
      <c r="CH93" s="65">
        <v>350</v>
      </c>
      <c r="CI93" s="61">
        <v>14</v>
      </c>
      <c r="CJ93" s="61">
        <v>1</v>
      </c>
      <c r="CK93" s="81">
        <v>19</v>
      </c>
      <c r="CT93" s="11" t="s">
        <v>132</v>
      </c>
      <c r="CU93" s="11">
        <v>43403</v>
      </c>
      <c r="CV93" s="11">
        <v>3.94</v>
      </c>
      <c r="CW93" s="11">
        <v>80</v>
      </c>
      <c r="CX93" s="11">
        <v>2</v>
      </c>
      <c r="CY93" s="11">
        <v>1</v>
      </c>
      <c r="CZ93" s="11" t="s">
        <v>121</v>
      </c>
      <c r="DA93" s="11">
        <v>207</v>
      </c>
      <c r="DB93" s="11">
        <v>8</v>
      </c>
      <c r="DC93" s="11">
        <v>1.5</v>
      </c>
      <c r="DD93" s="11">
        <v>0</v>
      </c>
      <c r="DE93" s="11">
        <v>51</v>
      </c>
      <c r="DF93" s="11">
        <v>430</v>
      </c>
      <c r="DG93" s="11">
        <v>14</v>
      </c>
      <c r="DH93" s="11">
        <v>0</v>
      </c>
      <c r="DI93" s="11">
        <v>19</v>
      </c>
    </row>
    <row r="94" spans="73:113" ht="75" x14ac:dyDescent="0.25">
      <c r="BU94" s="80">
        <v>54487</v>
      </c>
      <c r="BV94" s="58" t="s">
        <v>25</v>
      </c>
      <c r="BW94" s="59" t="s">
        <v>51</v>
      </c>
      <c r="BX94" s="60" t="s">
        <v>94</v>
      </c>
      <c r="BY94" s="61">
        <v>5</v>
      </c>
      <c r="BZ94" s="62">
        <v>2</v>
      </c>
      <c r="CA94" s="63">
        <v>1</v>
      </c>
      <c r="CB94" s="63"/>
      <c r="CC94" s="61">
        <v>223</v>
      </c>
      <c r="CD94" s="64">
        <v>10</v>
      </c>
      <c r="CE94" s="63">
        <v>2</v>
      </c>
      <c r="CF94" s="62">
        <v>0</v>
      </c>
      <c r="CG94" s="61">
        <v>51</v>
      </c>
      <c r="CH94" s="65">
        <v>346</v>
      </c>
      <c r="CI94" s="61">
        <v>14</v>
      </c>
      <c r="CJ94" s="62">
        <v>0</v>
      </c>
      <c r="CK94" s="83">
        <v>19</v>
      </c>
      <c r="CT94" s="11" t="s">
        <v>133</v>
      </c>
      <c r="CU94" s="11">
        <v>43404</v>
      </c>
      <c r="CV94" s="11">
        <v>4.04</v>
      </c>
      <c r="CW94" s="11">
        <v>80</v>
      </c>
      <c r="CX94" s="11">
        <v>1</v>
      </c>
      <c r="CY94" s="11">
        <v>1</v>
      </c>
      <c r="CZ94" s="11" t="s">
        <v>121</v>
      </c>
      <c r="DA94" s="11">
        <v>206</v>
      </c>
      <c r="DB94" s="11">
        <v>8</v>
      </c>
      <c r="DC94" s="11">
        <v>1.5</v>
      </c>
      <c r="DD94" s="11">
        <v>0</v>
      </c>
      <c r="DE94" s="11">
        <v>50</v>
      </c>
      <c r="DF94" s="11">
        <v>390</v>
      </c>
      <c r="DG94" s="11">
        <v>13</v>
      </c>
      <c r="DH94" s="11">
        <v>1</v>
      </c>
      <c r="DI94" s="11">
        <v>20</v>
      </c>
    </row>
    <row r="95" spans="73:113" ht="75" x14ac:dyDescent="0.25">
      <c r="BU95" s="80">
        <v>54497</v>
      </c>
      <c r="BV95" s="58" t="s">
        <v>24</v>
      </c>
      <c r="BW95" s="59" t="s">
        <v>51</v>
      </c>
      <c r="BX95" s="60" t="s">
        <v>92</v>
      </c>
      <c r="BY95" s="61">
        <v>3</v>
      </c>
      <c r="BZ95" s="61">
        <v>2</v>
      </c>
      <c r="CA95" s="64">
        <v>1</v>
      </c>
      <c r="CB95" s="64"/>
      <c r="CC95" s="61">
        <v>226</v>
      </c>
      <c r="CD95" s="64">
        <v>10</v>
      </c>
      <c r="CE95" s="64">
        <v>2</v>
      </c>
      <c r="CF95" s="61">
        <v>0</v>
      </c>
      <c r="CG95" s="61">
        <v>52</v>
      </c>
      <c r="CH95" s="65">
        <v>350</v>
      </c>
      <c r="CI95" s="61">
        <v>14</v>
      </c>
      <c r="CJ95" s="61">
        <v>1</v>
      </c>
      <c r="CK95" s="81">
        <v>19</v>
      </c>
      <c r="CT95" s="11" t="s">
        <v>134</v>
      </c>
      <c r="CU95" s="11">
        <v>43415</v>
      </c>
      <c r="CV95" s="11">
        <v>4</v>
      </c>
      <c r="CW95" s="11">
        <v>80</v>
      </c>
      <c r="CX95" s="11">
        <v>2</v>
      </c>
      <c r="CY95" s="11">
        <v>1</v>
      </c>
      <c r="CZ95" s="11" t="s">
        <v>121</v>
      </c>
      <c r="DA95" s="11">
        <v>209</v>
      </c>
      <c r="DB95" s="11">
        <v>8</v>
      </c>
      <c r="DC95" s="11">
        <v>1.5</v>
      </c>
      <c r="DD95" s="11">
        <v>0</v>
      </c>
      <c r="DE95" s="11">
        <v>51</v>
      </c>
      <c r="DF95" s="11">
        <v>434</v>
      </c>
      <c r="DG95" s="11">
        <v>14</v>
      </c>
      <c r="DH95" s="11">
        <v>0</v>
      </c>
      <c r="DI95" s="11">
        <v>19</v>
      </c>
    </row>
    <row r="96" spans="73:113" ht="75" x14ac:dyDescent="0.25">
      <c r="BU96" s="80">
        <v>94403</v>
      </c>
      <c r="BV96" s="58" t="s">
        <v>98</v>
      </c>
      <c r="BW96" s="58"/>
      <c r="BX96" s="60" t="s">
        <v>99</v>
      </c>
      <c r="BY96" s="61">
        <v>10</v>
      </c>
      <c r="BZ96" s="62">
        <v>2</v>
      </c>
      <c r="CA96" s="63">
        <v>1</v>
      </c>
      <c r="CB96" s="58"/>
      <c r="CC96" s="59">
        <v>255</v>
      </c>
      <c r="CD96" s="64">
        <v>16</v>
      </c>
      <c r="CE96" s="64">
        <v>3.3</v>
      </c>
      <c r="CF96" s="61">
        <v>0</v>
      </c>
      <c r="CG96" s="61">
        <v>60</v>
      </c>
      <c r="CH96" s="65">
        <v>450</v>
      </c>
      <c r="CI96" s="61">
        <v>14</v>
      </c>
      <c r="CJ96" s="61">
        <v>0</v>
      </c>
      <c r="CK96" s="81">
        <v>16</v>
      </c>
      <c r="CT96" s="11" t="s">
        <v>135</v>
      </c>
      <c r="CU96" s="11">
        <v>43424</v>
      </c>
      <c r="CV96" s="11">
        <v>4.1399999999999997</v>
      </c>
      <c r="CW96" s="11">
        <v>80</v>
      </c>
      <c r="CX96" s="11">
        <v>2</v>
      </c>
      <c r="CY96" s="11">
        <v>1</v>
      </c>
      <c r="CZ96" s="11" t="s">
        <v>121</v>
      </c>
      <c r="DA96" s="11">
        <v>221</v>
      </c>
      <c r="DB96" s="11">
        <v>8.5</v>
      </c>
      <c r="DC96" s="11">
        <v>1.5</v>
      </c>
      <c r="DD96" s="11">
        <v>0</v>
      </c>
      <c r="DE96" s="11">
        <v>56</v>
      </c>
      <c r="DF96" s="11">
        <v>399</v>
      </c>
      <c r="DG96" s="11">
        <v>15</v>
      </c>
      <c r="DH96" s="11">
        <v>1</v>
      </c>
      <c r="DI96" s="11">
        <v>20</v>
      </c>
    </row>
    <row r="97" spans="73:113" x14ac:dyDescent="0.25">
      <c r="BU97" s="80">
        <v>1</v>
      </c>
      <c r="BV97" s="58" t="s">
        <v>74</v>
      </c>
      <c r="BW97" s="59" t="s">
        <v>56</v>
      </c>
      <c r="BX97" s="60" t="s">
        <v>57</v>
      </c>
      <c r="BY97" s="58" t="s">
        <v>58</v>
      </c>
      <c r="BZ97" s="58"/>
      <c r="CA97" s="58"/>
      <c r="CB97" s="58"/>
      <c r="CC97" s="61">
        <v>40</v>
      </c>
      <c r="CD97" s="64">
        <v>0</v>
      </c>
      <c r="CE97" s="64">
        <v>0</v>
      </c>
      <c r="CF97" s="61">
        <v>0</v>
      </c>
      <c r="CG97" s="61">
        <v>0</v>
      </c>
      <c r="CH97" s="65">
        <v>65</v>
      </c>
      <c r="CI97" s="61">
        <v>10</v>
      </c>
      <c r="CJ97" s="61">
        <v>8</v>
      </c>
      <c r="CK97" s="81">
        <v>0</v>
      </c>
      <c r="CT97" s="11" t="s">
        <v>140</v>
      </c>
      <c r="CU97" s="11">
        <v>54409</v>
      </c>
      <c r="CV97" s="11">
        <v>3</v>
      </c>
      <c r="CW97" s="11">
        <v>107</v>
      </c>
      <c r="CX97" s="11">
        <v>2</v>
      </c>
      <c r="CY97" s="11">
        <v>1</v>
      </c>
      <c r="CZ97" s="11" t="s">
        <v>137</v>
      </c>
      <c r="DA97" s="11">
        <v>180</v>
      </c>
      <c r="DB97" s="11">
        <v>9</v>
      </c>
      <c r="DC97" s="11">
        <v>2</v>
      </c>
      <c r="DD97" s="11">
        <v>0</v>
      </c>
      <c r="DE97" s="11">
        <v>20</v>
      </c>
      <c r="DF97" s="11">
        <v>420</v>
      </c>
      <c r="DG97" s="11">
        <v>12</v>
      </c>
      <c r="DH97" s="11">
        <v>0</v>
      </c>
      <c r="DI97" s="11">
        <v>12</v>
      </c>
    </row>
    <row r="98" spans="73:113" ht="45" x14ac:dyDescent="0.25">
      <c r="BU98" s="80">
        <v>2</v>
      </c>
      <c r="BV98" s="58" t="s">
        <v>12</v>
      </c>
      <c r="BW98" s="59" t="s">
        <v>80</v>
      </c>
      <c r="BX98" s="60" t="s">
        <v>79</v>
      </c>
      <c r="BY98" s="58" t="s">
        <v>61</v>
      </c>
      <c r="BZ98" s="58"/>
      <c r="CA98" s="58"/>
      <c r="CB98" s="58"/>
      <c r="CC98" s="61">
        <v>195</v>
      </c>
      <c r="CD98" s="64">
        <v>17</v>
      </c>
      <c r="CE98" s="64">
        <v>3</v>
      </c>
      <c r="CF98" s="61">
        <v>0</v>
      </c>
      <c r="CG98" s="61">
        <v>23</v>
      </c>
      <c r="CH98" s="65">
        <v>210</v>
      </c>
      <c r="CI98" s="61">
        <v>9</v>
      </c>
      <c r="CJ98" s="61">
        <v>9</v>
      </c>
      <c r="CK98" s="81">
        <v>0</v>
      </c>
      <c r="CT98" s="11" t="s">
        <v>141</v>
      </c>
      <c r="CU98" s="11">
        <v>54410</v>
      </c>
      <c r="CV98" s="11">
        <v>3</v>
      </c>
      <c r="CW98" s="11">
        <v>107</v>
      </c>
      <c r="CX98" s="11">
        <v>2</v>
      </c>
      <c r="CY98" s="11">
        <v>1</v>
      </c>
      <c r="CZ98" s="11" t="s">
        <v>137</v>
      </c>
      <c r="DA98" s="11">
        <v>180</v>
      </c>
      <c r="DB98" s="11">
        <v>9</v>
      </c>
      <c r="DC98" s="11">
        <v>2</v>
      </c>
      <c r="DD98" s="11">
        <v>0</v>
      </c>
      <c r="DE98" s="11">
        <v>20</v>
      </c>
      <c r="DF98" s="11">
        <v>420</v>
      </c>
      <c r="DG98" s="11">
        <v>12</v>
      </c>
      <c r="DH98" s="11">
        <v>0</v>
      </c>
      <c r="DI98" s="11">
        <v>12</v>
      </c>
    </row>
    <row r="99" spans="73:113" ht="45" x14ac:dyDescent="0.25">
      <c r="BU99" s="80">
        <v>3</v>
      </c>
      <c r="BV99" s="58" t="s">
        <v>10</v>
      </c>
      <c r="BW99" s="59" t="s">
        <v>66</v>
      </c>
      <c r="BX99" s="60" t="s">
        <v>81</v>
      </c>
      <c r="BY99" s="58" t="s">
        <v>61</v>
      </c>
      <c r="BZ99" s="58"/>
      <c r="CA99" s="58"/>
      <c r="CB99" s="58"/>
      <c r="CC99" s="61">
        <v>48</v>
      </c>
      <c r="CD99" s="64">
        <v>0</v>
      </c>
      <c r="CE99" s="64">
        <v>0</v>
      </c>
      <c r="CF99" s="61">
        <v>0</v>
      </c>
      <c r="CG99" s="61">
        <v>0</v>
      </c>
      <c r="CH99" s="65">
        <v>171</v>
      </c>
      <c r="CI99" s="61">
        <v>12</v>
      </c>
      <c r="CJ99" s="61">
        <v>3</v>
      </c>
      <c r="CK99" s="81">
        <v>0</v>
      </c>
      <c r="CT99" s="11" t="s">
        <v>142</v>
      </c>
      <c r="CU99" s="11">
        <v>54411</v>
      </c>
      <c r="CV99" s="11">
        <v>1.5</v>
      </c>
      <c r="CW99" s="11">
        <v>214</v>
      </c>
      <c r="CX99" s="11">
        <v>1</v>
      </c>
      <c r="CY99" s="11">
        <v>0.5</v>
      </c>
      <c r="CZ99" s="11" t="s">
        <v>137</v>
      </c>
      <c r="DA99" s="11">
        <v>90</v>
      </c>
      <c r="DB99" s="11">
        <v>4.5</v>
      </c>
      <c r="DC99" s="11">
        <v>1</v>
      </c>
      <c r="DD99" s="11">
        <v>0</v>
      </c>
      <c r="DE99" s="11">
        <v>10</v>
      </c>
      <c r="DF99" s="11">
        <v>210</v>
      </c>
      <c r="DG99" s="11">
        <v>6</v>
      </c>
      <c r="DH99" s="11">
        <v>0</v>
      </c>
      <c r="DI99" s="11">
        <v>6</v>
      </c>
    </row>
    <row r="100" spans="73:113" ht="45" x14ac:dyDescent="0.25">
      <c r="BU100" s="80">
        <v>4</v>
      </c>
      <c r="BV100" s="58" t="s">
        <v>5</v>
      </c>
      <c r="BW100" s="59" t="s">
        <v>82</v>
      </c>
      <c r="BX100" s="60" t="s">
        <v>83</v>
      </c>
      <c r="BY100" s="58" t="s">
        <v>55</v>
      </c>
      <c r="BZ100" s="58"/>
      <c r="CA100" s="58"/>
      <c r="CB100" s="58"/>
      <c r="CC100" s="61">
        <v>41</v>
      </c>
      <c r="CD100" s="64">
        <v>0.33</v>
      </c>
      <c r="CE100" s="64">
        <v>0.05</v>
      </c>
      <c r="CF100" s="61">
        <v>0</v>
      </c>
      <c r="CG100" s="61">
        <v>0</v>
      </c>
      <c r="CH100" s="65">
        <v>31</v>
      </c>
      <c r="CI100" s="61">
        <v>7.5</v>
      </c>
      <c r="CJ100" s="61">
        <v>3.5</v>
      </c>
      <c r="CK100" s="81">
        <v>1.7</v>
      </c>
      <c r="CT100" s="11" t="s">
        <v>143</v>
      </c>
      <c r="CU100" s="11">
        <v>54412</v>
      </c>
      <c r="CV100" s="11">
        <v>3</v>
      </c>
      <c r="CW100" s="11">
        <v>107</v>
      </c>
      <c r="CX100" s="11">
        <v>2</v>
      </c>
      <c r="CY100" s="11">
        <v>1</v>
      </c>
      <c r="CZ100" s="11" t="s">
        <v>137</v>
      </c>
      <c r="DA100" s="11">
        <v>180</v>
      </c>
      <c r="DB100" s="11">
        <v>9</v>
      </c>
      <c r="DC100" s="11">
        <v>2</v>
      </c>
      <c r="DD100" s="11">
        <v>0</v>
      </c>
      <c r="DE100" s="11">
        <v>20</v>
      </c>
      <c r="DF100" s="11">
        <v>420</v>
      </c>
      <c r="DG100" s="11">
        <v>12</v>
      </c>
      <c r="DH100" s="11">
        <v>0</v>
      </c>
      <c r="DI100" s="11">
        <v>12</v>
      </c>
    </row>
    <row r="101" spans="73:113" ht="45" x14ac:dyDescent="0.25">
      <c r="BU101" s="80">
        <v>5</v>
      </c>
      <c r="BV101" s="58" t="s">
        <v>8</v>
      </c>
      <c r="BW101" s="59" t="s">
        <v>59</v>
      </c>
      <c r="BX101" s="60" t="s">
        <v>60</v>
      </c>
      <c r="BY101" s="58" t="s">
        <v>61</v>
      </c>
      <c r="BZ101" s="58"/>
      <c r="CA101" s="58"/>
      <c r="CB101" s="60" t="s">
        <v>63</v>
      </c>
      <c r="CC101" s="59">
        <v>21</v>
      </c>
      <c r="CD101" s="58">
        <v>1</v>
      </c>
      <c r="CE101" s="58">
        <v>0</v>
      </c>
      <c r="CF101" s="58">
        <v>0</v>
      </c>
      <c r="CG101" s="58">
        <v>0</v>
      </c>
      <c r="CH101" s="58">
        <v>46</v>
      </c>
      <c r="CI101" s="58">
        <v>3</v>
      </c>
      <c r="CJ101" s="58">
        <v>2</v>
      </c>
      <c r="CK101" s="84">
        <v>1</v>
      </c>
      <c r="CT101" s="11" t="s">
        <v>144</v>
      </c>
      <c r="CU101" s="11">
        <v>54427</v>
      </c>
      <c r="CV101" s="11">
        <v>3</v>
      </c>
      <c r="CW101" s="11">
        <v>107</v>
      </c>
      <c r="CX101" s="11">
        <v>2</v>
      </c>
      <c r="CY101" s="11">
        <v>1</v>
      </c>
      <c r="CZ101" s="11" t="s">
        <v>137</v>
      </c>
      <c r="DA101" s="11">
        <v>180</v>
      </c>
      <c r="DB101" s="11">
        <v>9</v>
      </c>
      <c r="DC101" s="11">
        <v>2</v>
      </c>
      <c r="DD101" s="11">
        <v>0</v>
      </c>
      <c r="DE101" s="11">
        <v>30</v>
      </c>
      <c r="DF101" s="11">
        <v>470</v>
      </c>
      <c r="DG101" s="11">
        <v>11</v>
      </c>
      <c r="DH101" s="11">
        <v>0</v>
      </c>
      <c r="DI101" s="11">
        <v>12</v>
      </c>
    </row>
    <row r="102" spans="73:113" ht="30" x14ac:dyDescent="0.25">
      <c r="BU102" s="80">
        <v>6</v>
      </c>
      <c r="BV102" s="58" t="s">
        <v>13</v>
      </c>
      <c r="BW102" s="59" t="s">
        <v>66</v>
      </c>
      <c r="BX102" s="60" t="s">
        <v>67</v>
      </c>
      <c r="BY102" s="58" t="s">
        <v>61</v>
      </c>
      <c r="BZ102" s="58"/>
      <c r="CA102" s="58"/>
      <c r="CB102" s="58"/>
      <c r="CC102" s="59">
        <v>79</v>
      </c>
      <c r="CD102" s="58">
        <v>5.25</v>
      </c>
      <c r="CE102" s="58">
        <v>3</v>
      </c>
      <c r="CF102" s="58">
        <v>0</v>
      </c>
      <c r="CG102" s="58">
        <v>18</v>
      </c>
      <c r="CH102" s="58">
        <v>323</v>
      </c>
      <c r="CI102" s="58">
        <v>3</v>
      </c>
      <c r="CJ102" s="58">
        <v>1.5</v>
      </c>
      <c r="CK102" s="84">
        <v>5.25</v>
      </c>
      <c r="CT102" s="11" t="s">
        <v>145</v>
      </c>
      <c r="CU102" s="11">
        <v>54430</v>
      </c>
      <c r="CV102" s="11">
        <v>3</v>
      </c>
      <c r="CW102" s="11">
        <v>107</v>
      </c>
      <c r="CX102" s="11">
        <v>2</v>
      </c>
      <c r="CY102" s="11">
        <v>1</v>
      </c>
      <c r="CZ102" s="11" t="s">
        <v>137</v>
      </c>
      <c r="DA102" s="11">
        <v>180</v>
      </c>
      <c r="DB102" s="11">
        <v>9</v>
      </c>
      <c r="DC102" s="11">
        <v>2</v>
      </c>
      <c r="DD102" s="11">
        <v>0</v>
      </c>
      <c r="DE102" s="11">
        <v>30</v>
      </c>
      <c r="DF102" s="11">
        <v>470</v>
      </c>
      <c r="DG102" s="11">
        <v>11</v>
      </c>
      <c r="DH102" s="11">
        <v>0</v>
      </c>
      <c r="DI102" s="11">
        <v>12</v>
      </c>
    </row>
    <row r="103" spans="73:113" ht="45" x14ac:dyDescent="0.25">
      <c r="BU103" s="80">
        <v>7</v>
      </c>
      <c r="BV103" s="58" t="s">
        <v>78</v>
      </c>
      <c r="BW103" s="59" t="s">
        <v>80</v>
      </c>
      <c r="BX103" s="60" t="s">
        <v>87</v>
      </c>
      <c r="BY103" s="58" t="s">
        <v>61</v>
      </c>
      <c r="BZ103" s="58"/>
      <c r="CA103" s="58"/>
      <c r="CB103" s="58"/>
      <c r="CC103" s="61">
        <v>180</v>
      </c>
      <c r="CD103" s="64">
        <v>17</v>
      </c>
      <c r="CE103" s="64">
        <v>3</v>
      </c>
      <c r="CF103" s="61">
        <v>0</v>
      </c>
      <c r="CG103" s="61">
        <v>7.5</v>
      </c>
      <c r="CH103" s="65">
        <v>305</v>
      </c>
      <c r="CI103" s="61">
        <v>2</v>
      </c>
      <c r="CJ103" s="61">
        <v>1</v>
      </c>
      <c r="CK103" s="81">
        <v>1</v>
      </c>
      <c r="CT103" s="11" t="s">
        <v>146</v>
      </c>
      <c r="CU103" s="11">
        <v>54443</v>
      </c>
      <c r="CV103" s="11">
        <v>1.5</v>
      </c>
      <c r="CW103" s="11">
        <v>214</v>
      </c>
      <c r="CX103" s="11">
        <v>1</v>
      </c>
      <c r="CY103" s="11">
        <v>0.5</v>
      </c>
      <c r="CZ103" s="11" t="s">
        <v>137</v>
      </c>
      <c r="DA103" s="11">
        <v>90</v>
      </c>
      <c r="DB103" s="11">
        <v>4.5</v>
      </c>
      <c r="DC103" s="11">
        <v>1</v>
      </c>
      <c r="DD103" s="11">
        <v>0</v>
      </c>
      <c r="DE103" s="11">
        <v>10</v>
      </c>
      <c r="DF103" s="11">
        <v>235</v>
      </c>
      <c r="DG103" s="11">
        <v>6</v>
      </c>
      <c r="DH103" s="11">
        <v>0</v>
      </c>
      <c r="DI103" s="11">
        <v>6</v>
      </c>
    </row>
    <row r="104" spans="73:113" ht="45" x14ac:dyDescent="0.25">
      <c r="BU104" s="80">
        <v>8</v>
      </c>
      <c r="BV104" s="58" t="s">
        <v>9</v>
      </c>
      <c r="BW104" s="59" t="s">
        <v>64</v>
      </c>
      <c r="BX104" s="60" t="s">
        <v>65</v>
      </c>
      <c r="BY104" s="58" t="s">
        <v>61</v>
      </c>
      <c r="BZ104" s="58"/>
      <c r="CA104" s="58"/>
      <c r="CB104" s="60" t="s">
        <v>63</v>
      </c>
      <c r="CC104" s="59">
        <v>15</v>
      </c>
      <c r="CD104" s="58">
        <v>0</v>
      </c>
      <c r="CE104" s="58">
        <v>0</v>
      </c>
      <c r="CF104" s="58">
        <v>0</v>
      </c>
      <c r="CG104" s="58">
        <v>0</v>
      </c>
      <c r="CH104" s="58">
        <v>104</v>
      </c>
      <c r="CI104" s="58">
        <v>3</v>
      </c>
      <c r="CJ104" s="58">
        <v>1</v>
      </c>
      <c r="CK104" s="84">
        <v>0</v>
      </c>
      <c r="CT104" s="11" t="s">
        <v>147</v>
      </c>
      <c r="CU104" s="11">
        <v>54453</v>
      </c>
      <c r="CV104" s="11">
        <v>3</v>
      </c>
      <c r="CW104" s="11">
        <v>107</v>
      </c>
      <c r="CX104" s="11">
        <v>2</v>
      </c>
      <c r="CY104" s="11">
        <v>1</v>
      </c>
      <c r="CZ104" s="11" t="s">
        <v>137</v>
      </c>
      <c r="DA104" s="11">
        <v>180</v>
      </c>
      <c r="DB104" s="11">
        <v>9</v>
      </c>
      <c r="DC104" s="11">
        <v>2</v>
      </c>
      <c r="DD104" s="11">
        <v>0</v>
      </c>
      <c r="DE104" s="11">
        <v>20</v>
      </c>
      <c r="DF104" s="11">
        <v>420</v>
      </c>
      <c r="DG104" s="11">
        <v>12</v>
      </c>
      <c r="DH104" s="11">
        <v>0</v>
      </c>
      <c r="DI104" s="11">
        <v>12</v>
      </c>
    </row>
    <row r="105" spans="73:113" x14ac:dyDescent="0.25">
      <c r="BU105" s="80">
        <v>9</v>
      </c>
      <c r="BV105" s="58" t="s">
        <v>7</v>
      </c>
      <c r="BW105" s="59" t="s">
        <v>46</v>
      </c>
      <c r="BX105" s="60" t="s">
        <v>47</v>
      </c>
      <c r="BY105" s="58" t="s">
        <v>55</v>
      </c>
      <c r="BZ105" s="58"/>
      <c r="CA105" s="58"/>
      <c r="CB105" s="58"/>
      <c r="CC105" s="59">
        <v>24</v>
      </c>
      <c r="CD105" s="58">
        <v>0</v>
      </c>
      <c r="CE105" s="58">
        <v>0.4</v>
      </c>
      <c r="CF105" s="58">
        <v>0</v>
      </c>
      <c r="CG105" s="58">
        <v>0</v>
      </c>
      <c r="CH105" s="58">
        <v>122</v>
      </c>
      <c r="CI105" s="58">
        <v>4</v>
      </c>
      <c r="CJ105" s="58">
        <v>2</v>
      </c>
      <c r="CK105" s="84">
        <v>0</v>
      </c>
      <c r="CT105" s="11" t="s">
        <v>148</v>
      </c>
      <c r="CU105" s="11">
        <v>54454</v>
      </c>
      <c r="CV105" s="11">
        <v>3</v>
      </c>
      <c r="CW105" s="11">
        <v>107</v>
      </c>
      <c r="CX105" s="11">
        <v>2</v>
      </c>
      <c r="CY105" s="11">
        <v>1</v>
      </c>
      <c r="CZ105" s="11" t="s">
        <v>137</v>
      </c>
      <c r="DA105" s="11">
        <v>180</v>
      </c>
      <c r="DB105" s="11">
        <v>9</v>
      </c>
      <c r="DC105" s="11">
        <v>2</v>
      </c>
      <c r="DD105" s="11">
        <v>0</v>
      </c>
      <c r="DE105" s="11">
        <v>20</v>
      </c>
      <c r="DF105" s="11">
        <v>420</v>
      </c>
      <c r="DG105" s="11">
        <v>12</v>
      </c>
      <c r="DH105" s="11">
        <v>0</v>
      </c>
      <c r="DI105" s="11">
        <v>12</v>
      </c>
    </row>
    <row r="106" spans="73:113" ht="45" x14ac:dyDescent="0.25">
      <c r="BU106" s="80">
        <v>10</v>
      </c>
      <c r="BV106" s="58" t="s">
        <v>4</v>
      </c>
      <c r="BW106" s="59" t="s">
        <v>66</v>
      </c>
      <c r="BX106" s="60" t="s">
        <v>68</v>
      </c>
      <c r="BY106" s="58" t="s">
        <v>69</v>
      </c>
      <c r="BZ106" s="58"/>
      <c r="CA106" s="58"/>
      <c r="CB106" s="58"/>
      <c r="CC106" s="59">
        <v>65</v>
      </c>
      <c r="CD106" s="58">
        <v>0</v>
      </c>
      <c r="CE106" s="58">
        <v>0</v>
      </c>
      <c r="CF106" s="58">
        <v>0</v>
      </c>
      <c r="CG106" s="58">
        <v>0</v>
      </c>
      <c r="CH106" s="58">
        <v>101</v>
      </c>
      <c r="CI106" s="58">
        <v>15</v>
      </c>
      <c r="CJ106" s="58">
        <v>14</v>
      </c>
      <c r="CK106" s="84">
        <v>0</v>
      </c>
      <c r="CT106" s="11" t="s">
        <v>143</v>
      </c>
      <c r="CU106" s="11">
        <v>54463</v>
      </c>
      <c r="CV106" s="11">
        <v>3</v>
      </c>
      <c r="CW106" s="11">
        <v>107</v>
      </c>
      <c r="CX106" s="11">
        <v>2</v>
      </c>
      <c r="CY106" s="11">
        <v>1</v>
      </c>
      <c r="CZ106" s="11" t="s">
        <v>137</v>
      </c>
      <c r="DA106" s="11">
        <v>180</v>
      </c>
      <c r="DB106" s="11">
        <v>9</v>
      </c>
      <c r="DC106" s="11">
        <v>2</v>
      </c>
      <c r="DD106" s="11">
        <v>0</v>
      </c>
      <c r="DE106" s="11">
        <v>20</v>
      </c>
      <c r="DF106" s="11">
        <v>420</v>
      </c>
      <c r="DG106" s="11">
        <v>12</v>
      </c>
      <c r="DH106" s="11">
        <v>0</v>
      </c>
      <c r="DI106" s="11">
        <v>12</v>
      </c>
    </row>
    <row r="107" spans="73:113" ht="45" x14ac:dyDescent="0.25">
      <c r="BU107" s="80">
        <v>11</v>
      </c>
      <c r="BV107" s="58" t="s">
        <v>11</v>
      </c>
      <c r="BW107" s="59" t="s">
        <v>82</v>
      </c>
      <c r="BX107" s="60" t="s">
        <v>84</v>
      </c>
      <c r="BY107" s="58" t="s">
        <v>85</v>
      </c>
      <c r="BZ107" s="58"/>
      <c r="CA107" s="58"/>
      <c r="CB107" s="58"/>
      <c r="CC107" s="59">
        <v>57</v>
      </c>
      <c r="CD107" s="58">
        <v>0</v>
      </c>
      <c r="CE107" s="58">
        <v>0</v>
      </c>
      <c r="CF107" s="58">
        <v>0</v>
      </c>
      <c r="CG107" s="58">
        <v>0</v>
      </c>
      <c r="CH107" s="58">
        <v>9</v>
      </c>
      <c r="CI107" s="58">
        <v>15</v>
      </c>
      <c r="CJ107" s="58">
        <v>12</v>
      </c>
      <c r="CK107" s="84">
        <v>0</v>
      </c>
      <c r="CT107" s="11" t="s">
        <v>145</v>
      </c>
      <c r="CU107" s="11">
        <v>54464</v>
      </c>
      <c r="CV107" s="11">
        <v>3</v>
      </c>
      <c r="CW107" s="11">
        <v>107</v>
      </c>
      <c r="CX107" s="11">
        <v>2</v>
      </c>
      <c r="CY107" s="11">
        <v>1</v>
      </c>
      <c r="CZ107" s="11" t="s">
        <v>137</v>
      </c>
      <c r="DA107" s="11">
        <v>180</v>
      </c>
      <c r="DB107" s="11">
        <v>9</v>
      </c>
      <c r="DC107" s="11">
        <v>2</v>
      </c>
      <c r="DD107" s="11">
        <v>0</v>
      </c>
      <c r="DE107" s="11">
        <v>30</v>
      </c>
      <c r="DF107" s="11">
        <v>470</v>
      </c>
      <c r="DG107" s="11">
        <v>11</v>
      </c>
      <c r="DH107" s="11">
        <v>0</v>
      </c>
      <c r="DI107" s="11">
        <v>12</v>
      </c>
    </row>
    <row r="108" spans="73:113" ht="45" x14ac:dyDescent="0.25">
      <c r="BU108" s="80">
        <v>12</v>
      </c>
      <c r="BV108" s="58" t="s">
        <v>6</v>
      </c>
      <c r="BW108" s="59" t="s">
        <v>76</v>
      </c>
      <c r="BX108" s="60" t="s">
        <v>77</v>
      </c>
      <c r="BY108" s="58" t="s">
        <v>86</v>
      </c>
      <c r="BZ108" s="58"/>
      <c r="CA108" s="58"/>
      <c r="CB108" s="58"/>
      <c r="CC108" s="66">
        <v>13.346015625</v>
      </c>
      <c r="CD108" s="67">
        <v>3.3593749999999999E-2</v>
      </c>
      <c r="CE108" s="67">
        <v>0</v>
      </c>
      <c r="CF108" s="67">
        <v>0</v>
      </c>
      <c r="CG108" s="67">
        <v>1.171875</v>
      </c>
      <c r="CH108" s="67">
        <v>25.997343749999999</v>
      </c>
      <c r="CI108" s="67">
        <v>1.30546875</v>
      </c>
      <c r="CJ108" s="67">
        <v>0.86250000000000004</v>
      </c>
      <c r="CK108" s="85">
        <v>2.0230312500000003</v>
      </c>
      <c r="CT108" s="11" t="s">
        <v>149</v>
      </c>
      <c r="CU108" s="11">
        <v>54485</v>
      </c>
      <c r="CV108" s="11">
        <v>4.2300000000000004</v>
      </c>
      <c r="CW108" s="11">
        <v>76</v>
      </c>
      <c r="CX108" s="11">
        <v>2</v>
      </c>
      <c r="CY108" s="11">
        <v>1</v>
      </c>
      <c r="CZ108" s="11" t="s">
        <v>137</v>
      </c>
      <c r="DA108" s="11">
        <v>226</v>
      </c>
      <c r="DB108" s="11">
        <v>10</v>
      </c>
      <c r="DC108" s="11">
        <v>2</v>
      </c>
      <c r="DD108" s="11">
        <v>0</v>
      </c>
      <c r="DE108" s="11">
        <v>52</v>
      </c>
      <c r="DF108" s="11">
        <v>350</v>
      </c>
      <c r="DG108" s="11">
        <v>14</v>
      </c>
      <c r="DH108" s="11">
        <v>1</v>
      </c>
      <c r="DI108" s="11">
        <v>19</v>
      </c>
    </row>
    <row r="109" spans="73:113" ht="30" x14ac:dyDescent="0.25">
      <c r="BU109" s="80">
        <v>13</v>
      </c>
      <c r="BV109" s="58" t="s">
        <v>101</v>
      </c>
      <c r="BW109" s="59" t="s">
        <v>105</v>
      </c>
      <c r="BX109" s="60" t="s">
        <v>106</v>
      </c>
      <c r="BY109" s="58" t="s">
        <v>58</v>
      </c>
      <c r="BZ109" s="58"/>
      <c r="CA109" s="58"/>
      <c r="CB109" s="58"/>
      <c r="CC109" s="59">
        <v>70</v>
      </c>
      <c r="CD109" s="58">
        <v>6</v>
      </c>
      <c r="CE109" s="58">
        <v>1</v>
      </c>
      <c r="CF109" s="58">
        <v>0</v>
      </c>
      <c r="CG109" s="58">
        <v>5</v>
      </c>
      <c r="CH109" s="58">
        <v>125</v>
      </c>
      <c r="CI109" s="58">
        <v>5</v>
      </c>
      <c r="CJ109" s="58">
        <v>0</v>
      </c>
      <c r="CK109" s="84">
        <v>0</v>
      </c>
      <c r="CT109" s="11" t="s">
        <v>150</v>
      </c>
      <c r="CU109" s="11">
        <v>54486</v>
      </c>
      <c r="CV109" s="11">
        <v>4.1900000000000004</v>
      </c>
      <c r="CW109" s="11">
        <v>78</v>
      </c>
      <c r="CX109" s="11">
        <v>2</v>
      </c>
      <c r="CY109" s="11">
        <v>1</v>
      </c>
      <c r="CZ109" s="11" t="s">
        <v>137</v>
      </c>
      <c r="DA109" s="11">
        <v>223</v>
      </c>
      <c r="DB109" s="11">
        <v>10</v>
      </c>
      <c r="DC109" s="11">
        <v>2</v>
      </c>
      <c r="DD109" s="11">
        <v>0</v>
      </c>
      <c r="DE109" s="11">
        <v>51</v>
      </c>
      <c r="DF109" s="11">
        <v>346</v>
      </c>
      <c r="DG109" s="11">
        <v>14</v>
      </c>
      <c r="DH109" s="11">
        <v>0</v>
      </c>
      <c r="DI109" s="11">
        <v>19</v>
      </c>
    </row>
    <row r="110" spans="73:113" ht="30" x14ac:dyDescent="0.25">
      <c r="BU110" s="80">
        <v>14</v>
      </c>
      <c r="BV110" s="58" t="s">
        <v>102</v>
      </c>
      <c r="BW110" s="59" t="s">
        <v>105</v>
      </c>
      <c r="BX110" s="60" t="s">
        <v>107</v>
      </c>
      <c r="BY110" s="58" t="s">
        <v>58</v>
      </c>
      <c r="BZ110" s="58"/>
      <c r="CA110" s="58"/>
      <c r="CB110" s="58"/>
      <c r="CC110" s="59">
        <v>60</v>
      </c>
      <c r="CD110" s="58">
        <v>4.5</v>
      </c>
      <c r="CE110" s="58">
        <v>0.5</v>
      </c>
      <c r="CF110" s="58">
        <v>0</v>
      </c>
      <c r="CG110" s="58">
        <v>5</v>
      </c>
      <c r="CH110" s="58">
        <v>140</v>
      </c>
      <c r="CI110" s="58">
        <v>5</v>
      </c>
      <c r="CJ110" s="58">
        <v>0</v>
      </c>
      <c r="CK110" s="84">
        <v>0</v>
      </c>
      <c r="CT110" s="11" t="s">
        <v>151</v>
      </c>
      <c r="CU110" s="11">
        <v>54487</v>
      </c>
      <c r="CV110" s="11">
        <v>4.2</v>
      </c>
      <c r="CW110" s="11">
        <v>76</v>
      </c>
      <c r="CX110" s="11">
        <v>2</v>
      </c>
      <c r="CY110" s="11">
        <v>1</v>
      </c>
      <c r="CZ110" s="11" t="s">
        <v>137</v>
      </c>
      <c r="DA110" s="11">
        <v>223</v>
      </c>
      <c r="DB110" s="11">
        <v>10</v>
      </c>
      <c r="DC110" s="11">
        <v>2</v>
      </c>
      <c r="DD110" s="11">
        <v>0</v>
      </c>
      <c r="DE110" s="11">
        <v>51</v>
      </c>
      <c r="DF110" s="11">
        <v>346</v>
      </c>
      <c r="DG110" s="11">
        <v>14</v>
      </c>
      <c r="DH110" s="11">
        <v>0</v>
      </c>
      <c r="DI110" s="11">
        <v>19</v>
      </c>
    </row>
    <row r="111" spans="73:113" ht="30" x14ac:dyDescent="0.25">
      <c r="BU111" s="80">
        <v>15</v>
      </c>
      <c r="BV111" s="58" t="s">
        <v>103</v>
      </c>
      <c r="BW111" s="59" t="s">
        <v>105</v>
      </c>
      <c r="BX111" s="60" t="s">
        <v>108</v>
      </c>
      <c r="BY111" s="58" t="s">
        <v>58</v>
      </c>
      <c r="BZ111" s="58"/>
      <c r="CA111" s="58"/>
      <c r="CB111" s="58"/>
      <c r="CC111" s="59">
        <v>130</v>
      </c>
      <c r="CD111" s="58">
        <v>14</v>
      </c>
      <c r="CE111" s="58">
        <v>2</v>
      </c>
      <c r="CF111" s="58">
        <v>0</v>
      </c>
      <c r="CG111" s="58">
        <v>5</v>
      </c>
      <c r="CH111" s="58">
        <v>130</v>
      </c>
      <c r="CI111" s="58">
        <v>3</v>
      </c>
      <c r="CJ111" s="58">
        <v>0</v>
      </c>
      <c r="CK111" s="84">
        <v>0</v>
      </c>
      <c r="CT111" s="11" t="s">
        <v>152</v>
      </c>
      <c r="CU111" s="11">
        <v>54496</v>
      </c>
      <c r="CV111" s="11">
        <v>4.18</v>
      </c>
      <c r="CW111" s="11">
        <v>78</v>
      </c>
      <c r="CX111" s="11">
        <v>2</v>
      </c>
      <c r="CY111" s="11">
        <v>1</v>
      </c>
      <c r="CZ111" s="11" t="s">
        <v>137</v>
      </c>
      <c r="DA111" s="11">
        <v>223</v>
      </c>
      <c r="DB111" s="11">
        <v>10</v>
      </c>
      <c r="DC111" s="11">
        <v>2</v>
      </c>
      <c r="DD111" s="11">
        <v>0</v>
      </c>
      <c r="DE111" s="11">
        <v>51</v>
      </c>
      <c r="DF111" s="11">
        <v>346</v>
      </c>
      <c r="DG111" s="11">
        <v>14</v>
      </c>
      <c r="DH111" s="11">
        <v>0</v>
      </c>
      <c r="DI111" s="11">
        <v>19</v>
      </c>
    </row>
    <row r="112" spans="73:113" ht="30" x14ac:dyDescent="0.25">
      <c r="BU112" s="86">
        <v>16</v>
      </c>
      <c r="BV112" s="87" t="s">
        <v>104</v>
      </c>
      <c r="BW112" s="88" t="s">
        <v>105</v>
      </c>
      <c r="BX112" s="89" t="s">
        <v>109</v>
      </c>
      <c r="BY112" s="87" t="s">
        <v>58</v>
      </c>
      <c r="BZ112" s="87"/>
      <c r="CA112" s="87"/>
      <c r="CB112" s="87"/>
      <c r="CC112" s="88">
        <v>130</v>
      </c>
      <c r="CD112" s="87">
        <v>12</v>
      </c>
      <c r="CE112" s="87">
        <v>2</v>
      </c>
      <c r="CF112" s="87">
        <v>0</v>
      </c>
      <c r="CG112" s="87">
        <v>10</v>
      </c>
      <c r="CH112" s="87">
        <v>135</v>
      </c>
      <c r="CI112" s="87">
        <v>6</v>
      </c>
      <c r="CJ112" s="87">
        <v>0</v>
      </c>
      <c r="CK112" s="90">
        <v>0</v>
      </c>
      <c r="CT112" s="11" t="s">
        <v>153</v>
      </c>
      <c r="CU112" s="11">
        <v>54497</v>
      </c>
      <c r="CV112" s="11">
        <v>4.2300000000000004</v>
      </c>
      <c r="CW112" s="11">
        <v>77</v>
      </c>
      <c r="CX112" s="11">
        <v>2</v>
      </c>
      <c r="CY112" s="11">
        <v>1</v>
      </c>
      <c r="CZ112" s="11" t="s">
        <v>137</v>
      </c>
      <c r="DA112" s="11">
        <v>226</v>
      </c>
      <c r="DB112" s="11">
        <v>10</v>
      </c>
      <c r="DC112" s="11">
        <v>2</v>
      </c>
      <c r="DD112" s="11">
        <v>0</v>
      </c>
      <c r="DE112" s="11">
        <v>52</v>
      </c>
      <c r="DF112" s="11">
        <v>350</v>
      </c>
      <c r="DG112" s="11">
        <v>14</v>
      </c>
      <c r="DH112" s="11">
        <v>1</v>
      </c>
      <c r="DI112" s="11">
        <v>19</v>
      </c>
    </row>
    <row r="113" spans="1:113" x14ac:dyDescent="0.25">
      <c r="B113" t="s">
        <v>73</v>
      </c>
      <c r="CT113" s="11" t="s">
        <v>154</v>
      </c>
      <c r="CU113" s="11">
        <v>81401</v>
      </c>
      <c r="CV113" s="11">
        <v>1.37</v>
      </c>
      <c r="CW113" s="11">
        <v>232</v>
      </c>
      <c r="CX113" s="11">
        <v>1</v>
      </c>
      <c r="CY113" s="11">
        <v>0</v>
      </c>
      <c r="CZ113" s="11" t="s">
        <v>137</v>
      </c>
      <c r="DA113" s="11">
        <v>66</v>
      </c>
      <c r="DB113" s="11">
        <v>4</v>
      </c>
      <c r="DC113" s="11">
        <v>1.2</v>
      </c>
      <c r="DD113" s="11">
        <v>0</v>
      </c>
      <c r="DE113" s="11">
        <v>36</v>
      </c>
      <c r="DF113" s="11">
        <v>130</v>
      </c>
      <c r="DG113" s="11">
        <v>0.3</v>
      </c>
      <c r="DH113" s="11">
        <v>0</v>
      </c>
      <c r="DI113" s="11">
        <v>8</v>
      </c>
    </row>
    <row r="114" spans="1:113" ht="37.5" x14ac:dyDescent="0.25">
      <c r="CA114" s="68" t="s">
        <v>180</v>
      </c>
      <c r="CB114" s="68" t="s">
        <v>181</v>
      </c>
      <c r="CC114" s="71" t="s">
        <v>34</v>
      </c>
      <c r="CD114" s="68" t="s">
        <v>182</v>
      </c>
      <c r="CE114" s="68" t="s">
        <v>38</v>
      </c>
      <c r="CF114" s="68" t="s">
        <v>183</v>
      </c>
      <c r="CG114" s="68" t="s">
        <v>184</v>
      </c>
      <c r="CH114" s="68" t="s">
        <v>35</v>
      </c>
      <c r="CI114" s="68" t="s">
        <v>41</v>
      </c>
      <c r="CJ114" s="69" t="s">
        <v>42</v>
      </c>
      <c r="CK114" s="70" t="s">
        <v>43</v>
      </c>
      <c r="CT114" s="11" t="s">
        <v>155</v>
      </c>
      <c r="CU114" s="11">
        <v>91401</v>
      </c>
      <c r="CV114" s="11">
        <v>2.6</v>
      </c>
      <c r="CW114" s="11">
        <v>123</v>
      </c>
      <c r="CX114" s="11">
        <v>2</v>
      </c>
      <c r="CY114" s="11">
        <v>0</v>
      </c>
      <c r="CZ114" s="11" t="s">
        <v>137</v>
      </c>
      <c r="DA114" s="11">
        <v>113</v>
      </c>
      <c r="DB114" s="11">
        <v>4</v>
      </c>
      <c r="DC114" s="11">
        <v>1.3</v>
      </c>
      <c r="DD114" s="11">
        <v>0</v>
      </c>
      <c r="DE114" s="11">
        <v>48</v>
      </c>
      <c r="DF114" s="11">
        <v>330</v>
      </c>
      <c r="DG114" s="11">
        <v>2.5</v>
      </c>
      <c r="DH114" s="11">
        <v>1</v>
      </c>
      <c r="DI114" s="11">
        <v>15</v>
      </c>
    </row>
    <row r="115" spans="1:113" x14ac:dyDescent="0.25">
      <c r="CA115" s="11">
        <f>IF(D5 =0,0,D5)</f>
        <v>54497</v>
      </c>
      <c r="CC115" s="13">
        <f>IF($CA$115=0,0,VLOOKUP($CA$115,$BU$78:$CK$96,9,FALSE))</f>
        <v>226</v>
      </c>
      <c r="CD115" s="11">
        <f>IF($CA$115=0,0,VLOOKUP($CA$115,$BU$78:$CK$96,10,FALSE))</f>
        <v>10</v>
      </c>
      <c r="CE115" s="11">
        <f>IF($CA$115=0,0,VLOOKUP($CA$115,$BU$78:$CK$96,11,FALSE))</f>
        <v>2</v>
      </c>
      <c r="CF115" s="11">
        <f>IF($CA$115=0,0,VLOOKUP($CA$115,$BU$78:$CK$96,12,FALSE))</f>
        <v>0</v>
      </c>
      <c r="CG115" s="11">
        <f>IF($CA$115=0,0,VLOOKUP($CA$115,$BU$78:$CK$96,13,FALSE))</f>
        <v>52</v>
      </c>
      <c r="CH115" s="11">
        <f>IF($CA$115=0,0,VLOOKUP($CA$115,$BU$78:$CK$96,14,FALSE))</f>
        <v>350</v>
      </c>
      <c r="CI115" s="11">
        <f>IF($CA$115=0,0,VLOOKUP($CA$115,$BU$78:$CK$96,15,FALSE))</f>
        <v>14</v>
      </c>
      <c r="CJ115" s="11">
        <f>IF($CA$115=0,0,VLOOKUP($CA$115,$BU$78:$CK$96,16,FALSE))</f>
        <v>1</v>
      </c>
      <c r="CK115" s="11">
        <f>IF($CA$115=0,0,VLOOKUP($CA$115,$BU$78:$CK$96,17,FALSE))</f>
        <v>19</v>
      </c>
      <c r="CT115" s="11" t="s">
        <v>156</v>
      </c>
      <c r="CU115" s="11">
        <v>91402</v>
      </c>
      <c r="CV115" s="11">
        <v>2.6</v>
      </c>
      <c r="CW115" s="11">
        <v>123</v>
      </c>
      <c r="CX115" s="11">
        <v>2</v>
      </c>
      <c r="CY115" s="11">
        <v>0</v>
      </c>
      <c r="CZ115" s="11" t="s">
        <v>137</v>
      </c>
      <c r="DA115" s="11">
        <v>121</v>
      </c>
      <c r="DB115" s="11">
        <v>5</v>
      </c>
      <c r="DC115" s="11">
        <v>1.8</v>
      </c>
      <c r="DD115" s="11">
        <v>0</v>
      </c>
      <c r="DE115" s="11">
        <v>56</v>
      </c>
      <c r="DF115" s="11">
        <v>407</v>
      </c>
      <c r="DG115" s="11">
        <v>7</v>
      </c>
      <c r="DH115" s="11">
        <v>5</v>
      </c>
      <c r="DI115" s="11">
        <v>12</v>
      </c>
    </row>
    <row r="116" spans="1:113" x14ac:dyDescent="0.25">
      <c r="CA116" s="11">
        <f>IF(H5 =0,0,H5)</f>
        <v>4</v>
      </c>
      <c r="CC116" s="14">
        <f>IF($CA$116=0,0,VLOOKUP($CA$116,$BU$97:$CK$112,9,FALSE))</f>
        <v>41</v>
      </c>
      <c r="CD116" s="15">
        <f>IF($CA$116=0,0,VLOOKUP($CA$116,$BU$97:$CK$112,10,FALSE))</f>
        <v>0.33</v>
      </c>
      <c r="CE116" s="15">
        <f>IF($CA$116=0,0,VLOOKUP($CA$116,$BU$97:$CK$112,11,FALSE))</f>
        <v>0.05</v>
      </c>
      <c r="CF116" s="15">
        <f>IF($CA$116=0,0,VLOOKUP($CA$116,$BU$97:$CK$112,12,FALSE))</f>
        <v>0</v>
      </c>
      <c r="CG116" s="15">
        <f>IF($CA$116=0,0,VLOOKUP($CA$116,$BU$97:$CK$112,13,FALSE))</f>
        <v>0</v>
      </c>
      <c r="CH116" s="15">
        <f>IF($CA$116=0,0,VLOOKUP($CA$116,$BU$97:$CK$112,14,FALSE))</f>
        <v>31</v>
      </c>
      <c r="CI116" s="15">
        <f>IF($CA$116=0,0,VLOOKUP($CA$116,$BU$97:$CK$112,15,FALSE))</f>
        <v>7.5</v>
      </c>
      <c r="CJ116" s="15">
        <f>IF($CA$116=0,0,VLOOKUP($CA$116,$BU$97:$CK$112,16,FALSE))</f>
        <v>3.5</v>
      </c>
      <c r="CK116" s="15">
        <f>IF($CA$116=0,0,VLOOKUP($CA$116,$BU$97:$CK$112,17,FALSE))</f>
        <v>1.7</v>
      </c>
      <c r="CT116" s="11" t="s">
        <v>157</v>
      </c>
      <c r="CU116" s="11">
        <v>94403</v>
      </c>
      <c r="CV116" s="11">
        <v>4.2</v>
      </c>
      <c r="CW116" s="11">
        <v>76</v>
      </c>
      <c r="CX116" s="11">
        <v>2</v>
      </c>
      <c r="CY116" s="11">
        <v>1</v>
      </c>
      <c r="CZ116" s="11" t="s">
        <v>137</v>
      </c>
      <c r="DA116" s="11">
        <v>255</v>
      </c>
      <c r="DB116" s="11">
        <v>16</v>
      </c>
      <c r="DC116" s="11">
        <v>3.3</v>
      </c>
      <c r="DD116" s="11">
        <v>0</v>
      </c>
      <c r="DE116" s="11">
        <v>60</v>
      </c>
      <c r="DF116" s="11">
        <v>450</v>
      </c>
      <c r="DG116" s="11">
        <v>14</v>
      </c>
      <c r="DH116" s="11">
        <v>0</v>
      </c>
      <c r="DI116" s="11">
        <v>16</v>
      </c>
    </row>
    <row r="117" spans="1:113" x14ac:dyDescent="0.25">
      <c r="A117" t="s">
        <v>72</v>
      </c>
      <c r="CA117" s="11" t="s">
        <v>71</v>
      </c>
      <c r="CC117" s="14">
        <f>SUM(CC115:CC116)</f>
        <v>267</v>
      </c>
      <c r="CD117" s="15">
        <f t="shared" ref="CD117:CK117" si="0">SUM(CD115:CD116)</f>
        <v>10.33</v>
      </c>
      <c r="CE117" s="15">
        <f t="shared" si="0"/>
        <v>2.0499999999999998</v>
      </c>
      <c r="CF117" s="15">
        <f t="shared" si="0"/>
        <v>0</v>
      </c>
      <c r="CG117" s="15">
        <f t="shared" si="0"/>
        <v>52</v>
      </c>
      <c r="CH117" s="15">
        <f t="shared" si="0"/>
        <v>381</v>
      </c>
      <c r="CI117" s="15">
        <f t="shared" si="0"/>
        <v>21.5</v>
      </c>
      <c r="CJ117" s="15">
        <f t="shared" si="0"/>
        <v>4.5</v>
      </c>
      <c r="CK117" s="15">
        <f t="shared" si="0"/>
        <v>20.7</v>
      </c>
    </row>
    <row r="121" spans="1:113" x14ac:dyDescent="0.25">
      <c r="BX121" s="68" t="s">
        <v>185</v>
      </c>
      <c r="BY121" s="68" t="s">
        <v>180</v>
      </c>
      <c r="BZ121" s="68" t="s">
        <v>181</v>
      </c>
    </row>
    <row r="122" spans="1:113" ht="15" customHeight="1" x14ac:dyDescent="0.25">
      <c r="BX122" s="11" t="s">
        <v>110</v>
      </c>
      <c r="BY122" s="11">
        <f>IF(CC117&gt;350,0,1)</f>
        <v>1</v>
      </c>
      <c r="BZ122" s="13" t="str">
        <f>IF(CC117&lt;350,"yes","no")</f>
        <v>yes</v>
      </c>
    </row>
    <row r="123" spans="1:113" ht="15" customHeight="1" x14ac:dyDescent="0.25">
      <c r="BX123" s="11" t="s">
        <v>111</v>
      </c>
      <c r="BY123" s="11">
        <f>IF(CH117&lt;480,1,0)</f>
        <v>1</v>
      </c>
      <c r="BZ123" s="13" t="str">
        <f>IF(CH117&lt;480,"yes","no")</f>
        <v>yes</v>
      </c>
    </row>
    <row r="124" spans="1:113" ht="15" customHeight="1" x14ac:dyDescent="0.25">
      <c r="BX124" s="11" t="s">
        <v>112</v>
      </c>
      <c r="BY124" s="11">
        <f>IF(CC117=0,0,IF(($CD$117*9/$CC$117)&lt;0.35,1,0))</f>
        <v>1</v>
      </c>
      <c r="BZ124" s="13" t="str">
        <f>IF((CD117*9/CC117)&lt;0.35,"yes","no")</f>
        <v>yes</v>
      </c>
    </row>
    <row r="125" spans="1:113" ht="15" customHeight="1" x14ac:dyDescent="0.25">
      <c r="BX125" s="11" t="s">
        <v>113</v>
      </c>
      <c r="BY125" s="11">
        <f>IF(CC117=0,0,IF((CE117*9/CC117)&lt;0.1,1,0))</f>
        <v>1</v>
      </c>
      <c r="BZ125" s="13" t="str">
        <f>IF((CE117*9/CC117)&gt;0.1,"no","yes")</f>
        <v>yes</v>
      </c>
    </row>
    <row r="126" spans="1:113" ht="15" customHeight="1" x14ac:dyDescent="0.25">
      <c r="BY126" s="11">
        <f>SUM(BY122:BY125)</f>
        <v>4</v>
      </c>
    </row>
  </sheetData>
  <mergeCells count="11">
    <mergeCell ref="T33:W33"/>
    <mergeCell ref="Z39:AC39"/>
    <mergeCell ref="AK60:AO60"/>
    <mergeCell ref="AK61:AO61"/>
    <mergeCell ref="AK62:AO62"/>
    <mergeCell ref="T32:W32"/>
    <mergeCell ref="B7:C7"/>
    <mergeCell ref="F7:G7"/>
    <mergeCell ref="N7:P7"/>
    <mergeCell ref="T30:W30"/>
    <mergeCell ref="T31:W31"/>
  </mergeCells>
  <pageMargins left="0.7" right="0.7" top="0.75" bottom="0.75" header="0.3" footer="0.3"/>
  <pageSetup scale="39" orientation="portrait" horizontalDpi="1200" verticalDpi="1200" r:id="rId1"/>
  <drawing r:id="rId2"/>
  <tableParts count="4"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Y X v 3 U B Z U 0 P + m A A A A + A A A A B I A H A B D b 2 5 m a W c v U G F j a 2 F n Z S 5 4 b W w g o h g A K K A U A A A A A A A A A A A A A A A A A A A A A A A A A A A A h Y 8 x D o I w G E a v Q r r T l i p J Q 3 7 K 4 C q J C d G 4 N q V C I x R D i 3 A 3 B 4 / k F S R R 1 M 3 x e 3 n D + x 6 3 O 2 R T 2 w R X 3 T v T 2 R R F m K J A W 9 W V x l Y p G v w p 5 C g T s J P q L C s d z L J 1 y e T K F N X e X x J C x n H E 4 w p 3 f U U Y p R E 5 5 t t C 1 b q V 6 C O b / 3 J o r P P S K o 0 E H F 4 x g m H O c M x j j t k 6 A r J g y I 3 9 K m w u x h T I D 4 T N 0 P i h 1 0 L b c F 8 A W S a Q 9 w v x B F B L A w Q U A A I A C A B h e / d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Y X v 3 U C i K R 7 g O A A A A E Q A A A B M A H A B G b 3 J t d W x h c y 9 T Z W N 0 a W 9 u M S 5 t I K I Y A C i g F A A A A A A A A A A A A A A A A A A A A A A A A A A A A C t O T S 7 J z M 9 T C I b Q h t Y A U E s B A i 0 A F A A C A A g A Y X v 3 U B Z U 0 P + m A A A A + A A A A B I A A A A A A A A A A A A A A A A A A A A A A E N v b m Z p Z y 9 Q Y W N r Y W d l L n h t b F B L A Q I t A B Q A A g A I A G F 7 9 1 A P y u m r p A A A A O k A A A A T A A A A A A A A A A A A A A A A A P I A A A B b Q 2 9 u d G V u d F 9 U e X B l c 1 0 u e G 1 s U E s B A i 0 A F A A C A A g A Y X v 3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F h o q y 5 5 U 6 F B q q m V T B s / o 4 M A A A A A A g A A A A A A A 2 Y A A M A A A A A Q A A A A / C H U n C W 1 P N 6 d l D 1 I 3 B z 1 m w A A A A A E g A A A o A A A A B A A A A D U N Z Y 6 M / P T O m Q P W s I A H 7 f B U A A A A P S L k y X J V 1 m A T f E n o h R 2 g N 3 6 E l r c r L r K q v N P j f f z 9 j i y e C L a i E w 7 M D M l B N t L n A S 0 c d v J x b p r + W u g w E 7 w y H W 8 T X h w 4 O S Q G v 7 1 N i 7 O J X p W B + Z n F A A A A J s W i 7 R 7 P v v q t R 5 x B k O w v G n 0 m g 6 K < / D a t a M a s h u p > 
</file>

<file path=customXml/itemProps1.xml><?xml version="1.0" encoding="utf-8"?>
<ds:datastoreItem xmlns:ds="http://schemas.openxmlformats.org/officeDocument/2006/customXml" ds:itemID="{426B8ECC-C232-482E-A32E-4516793DC80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Pick 2</vt:lpstr>
      <vt:lpstr>Pick 2 (2)</vt:lpstr>
      <vt:lpstr>'Pick 2'!Print_Area</vt:lpstr>
      <vt:lpstr>'Pick 2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Frost</dc:creator>
  <cp:lastModifiedBy>Sebastian Rodriguez</cp:lastModifiedBy>
  <cp:lastPrinted>2020-07-31T21:34:17Z</cp:lastPrinted>
  <dcterms:created xsi:type="dcterms:W3CDTF">2020-06-13T21:14:57Z</dcterms:created>
  <dcterms:modified xsi:type="dcterms:W3CDTF">2020-08-10T22:45:49Z</dcterms:modified>
</cp:coreProperties>
</file>